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edkina\Desktop\Ксюняя\VS\"/>
    </mc:Choice>
  </mc:AlternateContent>
  <bookViews>
    <workbookView xWindow="0" yWindow="0" windowWidth="28800" windowHeight="13725"/>
  </bookViews>
  <sheets>
    <sheet name="Обновленные типы экранов VS " sheetId="1" r:id="rId1"/>
  </sheets>
  <definedNames>
    <definedName name="_xlnm._FilterDatabase" localSheetId="0" hidden="1">'Обновленные типы экранов VS '!$A$1:$H$184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3" i="1" l="1"/>
  <c r="P330" i="1" l="1"/>
  <c r="P329" i="1"/>
  <c r="P328" i="1"/>
  <c r="P327" i="1"/>
  <c r="P326" i="1"/>
  <c r="P325" i="1"/>
  <c r="P324" i="1"/>
  <c r="P322" i="1"/>
  <c r="P321" i="1"/>
  <c r="P320" i="1"/>
  <c r="P319" i="1"/>
  <c r="P318" i="1"/>
  <c r="P317" i="1"/>
  <c r="P316" i="1"/>
  <c r="P315" i="1"/>
  <c r="P314" i="1"/>
  <c r="P313" i="1"/>
  <c r="P312" i="1"/>
  <c r="P311" i="1"/>
  <c r="P310" i="1"/>
  <c r="P309" i="1"/>
  <c r="P308" i="1"/>
  <c r="P307" i="1"/>
  <c r="K287" i="1" l="1"/>
  <c r="K286" i="1"/>
  <c r="K281" i="1"/>
  <c r="K280" i="1"/>
  <c r="K275" i="1"/>
  <c r="K274" i="1"/>
  <c r="K273" i="1"/>
  <c r="K272" i="1"/>
  <c r="K271" i="1"/>
  <c r="K263" i="1"/>
  <c r="K262" i="1"/>
  <c r="K261" i="1"/>
  <c r="K260" i="1"/>
  <c r="K259" i="1"/>
  <c r="E198" i="1" l="1"/>
  <c r="E197" i="1"/>
  <c r="E196" i="1"/>
  <c r="E195" i="1"/>
  <c r="E194" i="1"/>
  <c r="E192" i="1"/>
  <c r="E191" i="1"/>
  <c r="E190" i="1"/>
  <c r="E189" i="1"/>
  <c r="E188" i="1"/>
  <c r="F10" i="1" l="1"/>
  <c r="F122" i="1" l="1"/>
  <c r="F72" i="1"/>
  <c r="F17" i="1" l="1"/>
  <c r="F16" i="1"/>
  <c r="F15" i="1"/>
  <c r="F14" i="1"/>
  <c r="F46" i="1"/>
  <c r="F45" i="1"/>
  <c r="F44" i="1"/>
  <c r="F42" i="1"/>
  <c r="F41" i="1"/>
  <c r="F40" i="1"/>
  <c r="F34" i="1"/>
  <c r="F35" i="1"/>
  <c r="F36" i="1"/>
  <c r="F38" i="1"/>
  <c r="F37" i="1"/>
  <c r="F31" i="1"/>
  <c r="F32" i="1"/>
  <c r="F30" i="1"/>
  <c r="F29" i="1"/>
  <c r="F28" i="1"/>
  <c r="F27" i="1"/>
  <c r="F26" i="1"/>
  <c r="F21" i="1"/>
  <c r="F20" i="1"/>
  <c r="F19" i="1"/>
  <c r="F11" i="1"/>
  <c r="F12" i="1"/>
  <c r="F6" i="1"/>
  <c r="F8" i="1"/>
  <c r="F7" i="1"/>
  <c r="F5" i="1"/>
  <c r="F74" i="1"/>
  <c r="F73" i="1"/>
  <c r="F70" i="1"/>
  <c r="F71" i="1"/>
  <c r="F68" i="1"/>
  <c r="F63" i="1"/>
  <c r="F64" i="1"/>
  <c r="F65" i="1"/>
  <c r="F66" i="1"/>
  <c r="F67" i="1"/>
  <c r="F57" i="1"/>
  <c r="F59" i="1"/>
  <c r="F60" i="1"/>
  <c r="F61" i="1"/>
  <c r="F58" i="1"/>
  <c r="F55" i="1"/>
  <c r="F52" i="1"/>
  <c r="F54" i="1"/>
  <c r="F53" i="1"/>
  <c r="F51" i="1"/>
  <c r="F112" i="1"/>
  <c r="F111" i="1"/>
  <c r="F110" i="1"/>
  <c r="F109" i="1"/>
  <c r="F108" i="1"/>
  <c r="F107" i="1"/>
  <c r="F105" i="1"/>
  <c r="F104" i="1" l="1"/>
  <c r="F103" i="1"/>
  <c r="F102" i="1"/>
  <c r="F101" i="1"/>
  <c r="F100" i="1"/>
  <c r="F99" i="1"/>
  <c r="F92" i="1"/>
  <c r="F97" i="1"/>
  <c r="F96" i="1"/>
  <c r="F95" i="1"/>
  <c r="F94" i="1"/>
  <c r="F93" i="1"/>
  <c r="F91" i="1"/>
  <c r="F90" i="1"/>
  <c r="F89" i="1"/>
  <c r="F84" i="1"/>
  <c r="F87" i="1" l="1"/>
  <c r="F86" i="1"/>
  <c r="F85" i="1"/>
  <c r="F83" i="1"/>
  <c r="F82" i="1"/>
  <c r="F81" i="1"/>
  <c r="F80" i="1"/>
  <c r="F79" i="1"/>
</calcChain>
</file>

<file path=xl/sharedStrings.xml><?xml version="1.0" encoding="utf-8"?>
<sst xmlns="http://schemas.openxmlformats.org/spreadsheetml/2006/main" count="1958" uniqueCount="1027">
  <si>
    <t>WLO-1101</t>
  </si>
  <si>
    <t>127X127</t>
  </si>
  <si>
    <t>121X121</t>
  </si>
  <si>
    <t>MW</t>
  </si>
  <si>
    <t>1:1</t>
    <phoneticPr fontId="0" type="noConversion"/>
  </si>
  <si>
    <t>WLO-1102</t>
  </si>
  <si>
    <t>153X153</t>
  </si>
  <si>
    <t>147X147</t>
  </si>
  <si>
    <t>WLO-1103</t>
  </si>
  <si>
    <t>180X180</t>
  </si>
  <si>
    <t>172X172</t>
  </si>
  <si>
    <t>WLO-1104</t>
  </si>
  <si>
    <t>203X203</t>
  </si>
  <si>
    <t>195X195</t>
  </si>
  <si>
    <t>WLO-1105</t>
  </si>
  <si>
    <t>213X213</t>
  </si>
  <si>
    <t>205X205</t>
  </si>
  <si>
    <t>WLO-1106</t>
  </si>
  <si>
    <t>244X244</t>
    <phoneticPr fontId="0" type="noConversion"/>
  </si>
  <si>
    <t>236X236</t>
  </si>
  <si>
    <t>WLO-1107</t>
  </si>
  <si>
    <t>274X274</t>
  </si>
  <si>
    <t>266X266</t>
  </si>
  <si>
    <t>WLO-1108</t>
  </si>
  <si>
    <t>305X305</t>
  </si>
  <si>
    <t>297X297</t>
  </si>
  <si>
    <t>220х220</t>
  </si>
  <si>
    <t>212х212</t>
  </si>
  <si>
    <t>WLO-1109</t>
  </si>
  <si>
    <t>WLO-4301</t>
  </si>
  <si>
    <t>153X114</t>
  </si>
  <si>
    <t>147X108</t>
  </si>
  <si>
    <t>4:3</t>
    <phoneticPr fontId="0" type="noConversion"/>
  </si>
  <si>
    <t>WLO-4302</t>
  </si>
  <si>
    <t>171X128</t>
  </si>
  <si>
    <t>165X122</t>
  </si>
  <si>
    <t>WLO-4303</t>
  </si>
  <si>
    <t>203X153</t>
  </si>
  <si>
    <t>195X145</t>
  </si>
  <si>
    <t>WLO-4304</t>
  </si>
  <si>
    <t>244X183</t>
  </si>
  <si>
    <t>236X175</t>
  </si>
  <si>
    <t>WLO-4305</t>
  </si>
  <si>
    <t>274X206</t>
  </si>
  <si>
    <t>266X198</t>
  </si>
  <si>
    <t>WLO-4306</t>
  </si>
  <si>
    <t>305X229</t>
  </si>
  <si>
    <t>297X221</t>
  </si>
  <si>
    <t>WLO-4307</t>
  </si>
  <si>
    <t>366X274</t>
  </si>
  <si>
    <t>358X266</t>
  </si>
  <si>
    <t>WLO-4308</t>
  </si>
  <si>
    <t>406X305</t>
  </si>
  <si>
    <t>394X293</t>
  </si>
  <si>
    <t>Размер полотна</t>
  </si>
  <si>
    <t>Размер изображения</t>
  </si>
  <si>
    <t>1:1</t>
  </si>
  <si>
    <t>4:3</t>
  </si>
  <si>
    <t>WLO-4309</t>
  </si>
  <si>
    <t>220x183</t>
  </si>
  <si>
    <t>212x175</t>
  </si>
  <si>
    <t>Диагональ</t>
  </si>
  <si>
    <t>Дюймы</t>
  </si>
  <si>
    <t>Вид полотна</t>
  </si>
  <si>
    <t>Формат</t>
  </si>
  <si>
    <t xml:space="preserve"> </t>
  </si>
  <si>
    <t>16:9</t>
  </si>
  <si>
    <t>WLO-16901</t>
  </si>
  <si>
    <t>153X153</t>
    <phoneticPr fontId="0" type="noConversion"/>
  </si>
  <si>
    <t>147X82.5</t>
  </si>
  <si>
    <t>16:9</t>
    <phoneticPr fontId="0" type="noConversion"/>
  </si>
  <si>
    <t>WLO-16902</t>
  </si>
  <si>
    <t>171X171</t>
    <phoneticPr fontId="0" type="noConversion"/>
  </si>
  <si>
    <t>165X92.5</t>
  </si>
  <si>
    <t>WLO-16903</t>
  </si>
  <si>
    <t>203X203</t>
    <phoneticPr fontId="0" type="noConversion"/>
  </si>
  <si>
    <t>195X109.5</t>
  </si>
  <si>
    <t>WLO-16904</t>
  </si>
  <si>
    <t>236X132.5</t>
  </si>
  <si>
    <t>WLO-16905</t>
  </si>
  <si>
    <t>274X274</t>
    <phoneticPr fontId="0" type="noConversion"/>
  </si>
  <si>
    <t>266X149.5</t>
  </si>
  <si>
    <t>WLO-16906</t>
  </si>
  <si>
    <t>305X305</t>
    <phoneticPr fontId="0" type="noConversion"/>
  </si>
  <si>
    <t>297X167</t>
  </si>
  <si>
    <t>WLO-16907</t>
    <phoneticPr fontId="0" type="noConversion"/>
  </si>
  <si>
    <t>394X222</t>
  </si>
  <si>
    <t>WLO-16110</t>
  </si>
  <si>
    <t>WLO-16111</t>
  </si>
  <si>
    <t>WLO-16112</t>
  </si>
  <si>
    <t>WLO-16114</t>
  </si>
  <si>
    <t>WLO-16113</t>
  </si>
  <si>
    <t>WLO-16115</t>
  </si>
  <si>
    <t>16:10</t>
  </si>
  <si>
    <t>WSC-1101</t>
  </si>
  <si>
    <t>150X150</t>
    <phoneticPr fontId="0" type="noConversion"/>
  </si>
  <si>
    <t>WSC-1102</t>
  </si>
  <si>
    <t>WSC-1103</t>
  </si>
  <si>
    <t>200X200</t>
  </si>
  <si>
    <t>WSC-1104</t>
  </si>
  <si>
    <t>160X160</t>
  </si>
  <si>
    <t>WSC-1106</t>
  </si>
  <si>
    <t>WSC-4303</t>
  </si>
  <si>
    <t>WSC-4304</t>
  </si>
  <si>
    <t>WSC-4305</t>
  </si>
  <si>
    <t>WSC-16102</t>
  </si>
  <si>
    <t>WSC-16104</t>
  </si>
  <si>
    <t>WSC-16105</t>
  </si>
  <si>
    <t>WSC-16106</t>
  </si>
  <si>
    <t>WSC-16901</t>
  </si>
  <si>
    <t>WSC-16902</t>
  </si>
  <si>
    <t>WSC-16903</t>
  </si>
  <si>
    <t>WSC-16904</t>
  </si>
  <si>
    <t>WSC-16905</t>
  </si>
  <si>
    <t>WSC-16906</t>
  </si>
  <si>
    <t>WSC-16108</t>
  </si>
  <si>
    <t>TCL-1101</t>
  </si>
  <si>
    <t>TCL-1102</t>
  </si>
  <si>
    <t>TCL-1103</t>
  </si>
  <si>
    <t>200X200</t>
    <phoneticPr fontId="0" type="noConversion"/>
  </si>
  <si>
    <t>TCL-1104</t>
  </si>
  <si>
    <t>160X160</t>
    <phoneticPr fontId="0" type="noConversion"/>
  </si>
  <si>
    <t>Экран мобильный Clamp</t>
  </si>
  <si>
    <t>TCL-4301</t>
  </si>
  <si>
    <t>TCL-4302</t>
  </si>
  <si>
    <t>TCL-4303</t>
  </si>
  <si>
    <t>TCL-16102</t>
  </si>
  <si>
    <t>TCL-16103</t>
  </si>
  <si>
    <t>TCL-16104</t>
  </si>
  <si>
    <t>TCP-1101</t>
  </si>
  <si>
    <t>TCP-1102</t>
  </si>
  <si>
    <t>TCP-1103</t>
  </si>
  <si>
    <t>TCP-1104</t>
  </si>
  <si>
    <t>TCP-1105</t>
  </si>
  <si>
    <t>TCP-1106</t>
  </si>
  <si>
    <t>244X244</t>
  </si>
  <si>
    <t>220X220</t>
  </si>
  <si>
    <t>TCP-1107</t>
  </si>
  <si>
    <t>171Х128</t>
  </si>
  <si>
    <t>165Х122</t>
  </si>
  <si>
    <t>203Х153</t>
  </si>
  <si>
    <t>195Х145</t>
  </si>
  <si>
    <t>244Х183</t>
  </si>
  <si>
    <t>236Х175</t>
  </si>
  <si>
    <t>TCP-4301</t>
  </si>
  <si>
    <t>TCP-4303</t>
  </si>
  <si>
    <t>TCP-4304</t>
  </si>
  <si>
    <t>TCP-4305</t>
  </si>
  <si>
    <t>TCP-4306</t>
  </si>
  <si>
    <t>TCP-16902</t>
  </si>
  <si>
    <t>TCP-16903</t>
  </si>
  <si>
    <t>TCP-16904</t>
  </si>
  <si>
    <t>Экран мобильный Clamp Pro</t>
  </si>
  <si>
    <t>EBR-1101</t>
  </si>
  <si>
    <t>1:1</t>
    <phoneticPr fontId="1" type="noConversion"/>
  </si>
  <si>
    <t>EBR-1102</t>
  </si>
  <si>
    <t>EBR-1103</t>
  </si>
  <si>
    <t>EBR-1104</t>
  </si>
  <si>
    <t>EBR-1105</t>
  </si>
  <si>
    <t>EBR-1106</t>
  </si>
  <si>
    <t>244X244</t>
    <phoneticPr fontId="1" type="noConversion"/>
  </si>
  <si>
    <t>EBR-1107</t>
  </si>
  <si>
    <t>EBR-1108</t>
  </si>
  <si>
    <t>Scroll</t>
  </si>
  <si>
    <t>Clamp</t>
  </si>
  <si>
    <t>Clamp Pro</t>
  </si>
  <si>
    <t>Breston</t>
  </si>
  <si>
    <t>220x220</t>
  </si>
  <si>
    <t>212x212</t>
  </si>
  <si>
    <t>EBR-1109</t>
  </si>
  <si>
    <t>EBR-4301</t>
  </si>
  <si>
    <t>4:3</t>
    <phoneticPr fontId="1" type="noConversion"/>
  </si>
  <si>
    <t>EBR-4302</t>
  </si>
  <si>
    <t>EBR-4303</t>
  </si>
  <si>
    <t>EBR-4304</t>
  </si>
  <si>
    <t>220x165</t>
  </si>
  <si>
    <t>EBR-4305</t>
  </si>
  <si>
    <t>EBR-4306</t>
  </si>
  <si>
    <t>EBR-4307</t>
  </si>
  <si>
    <t>EBR-4308</t>
  </si>
  <si>
    <t>EBR-4309</t>
  </si>
  <si>
    <t>EBR-16901</t>
  </si>
  <si>
    <t>153X153</t>
    <phoneticPr fontId="1" type="noConversion"/>
  </si>
  <si>
    <t>16:9</t>
    <phoneticPr fontId="1" type="noConversion"/>
  </si>
  <si>
    <t>EBR-16902</t>
  </si>
  <si>
    <t>171X171</t>
    <phoneticPr fontId="1" type="noConversion"/>
  </si>
  <si>
    <t>EBR-16903</t>
  </si>
  <si>
    <t>203X203</t>
    <phoneticPr fontId="1" type="noConversion"/>
  </si>
  <si>
    <t>EBR-16904</t>
  </si>
  <si>
    <t>EBR-16905</t>
  </si>
  <si>
    <t>274X274</t>
    <phoneticPr fontId="1" type="noConversion"/>
  </si>
  <si>
    <t>EBR-16906</t>
  </si>
  <si>
    <t>305X305</t>
    <phoneticPr fontId="1" type="noConversion"/>
  </si>
  <si>
    <t>EBR-16907</t>
  </si>
  <si>
    <t>EBR-16107</t>
  </si>
  <si>
    <t>EBR-16108</t>
  </si>
  <si>
    <t>EBR-16909</t>
  </si>
  <si>
    <t>EBR-16101</t>
    <phoneticPr fontId="1" type="noConversion"/>
  </si>
  <si>
    <t>147X92</t>
    <phoneticPr fontId="1" type="noConversion"/>
  </si>
  <si>
    <t>EBR-16102</t>
  </si>
  <si>
    <t>165X103</t>
    <phoneticPr fontId="1" type="noConversion"/>
  </si>
  <si>
    <t>EBR-16103</t>
  </si>
  <si>
    <t>195X122</t>
    <phoneticPr fontId="1" type="noConversion"/>
  </si>
  <si>
    <t>EBR-16104</t>
  </si>
  <si>
    <t>236X147.5</t>
    <phoneticPr fontId="1" type="noConversion"/>
  </si>
  <si>
    <t>EBR-16105</t>
  </si>
  <si>
    <t>266X171</t>
    <phoneticPr fontId="1" type="noConversion"/>
  </si>
  <si>
    <t>EBR-16106</t>
  </si>
  <si>
    <t>297X186</t>
    <phoneticPr fontId="1" type="noConversion"/>
  </si>
  <si>
    <t>358X224</t>
    <phoneticPr fontId="1" type="noConversion"/>
  </si>
  <si>
    <t>EBR-16109</t>
  </si>
  <si>
    <t>394X246</t>
  </si>
  <si>
    <t>Plato</t>
  </si>
  <si>
    <t>EPL-4301</t>
  </si>
  <si>
    <t>EPL-4302</t>
  </si>
  <si>
    <t>EPL-4303</t>
  </si>
  <si>
    <t>EPL-4304</t>
  </si>
  <si>
    <t>EPL-4305</t>
  </si>
  <si>
    <t>EPL-4306</t>
  </si>
  <si>
    <t>EPL-4307</t>
  </si>
  <si>
    <t>169x127</t>
  </si>
  <si>
    <t xml:space="preserve">203x152  </t>
  </si>
  <si>
    <t xml:space="preserve">244x185  </t>
  </si>
  <si>
    <t xml:space="preserve">234x175 </t>
  </si>
  <si>
    <t>EPL-16901</t>
  </si>
  <si>
    <t>EPL-16902</t>
  </si>
  <si>
    <t>EPL-16903</t>
  </si>
  <si>
    <t>EPL-16905</t>
  </si>
  <si>
    <t>EPL-16907</t>
  </si>
  <si>
    <t>EPL-16908</t>
  </si>
  <si>
    <t>EPL-16909</t>
  </si>
  <si>
    <t>EPL-16910</t>
  </si>
  <si>
    <t xml:space="preserve">244x163  </t>
  </si>
  <si>
    <t xml:space="preserve">274x157 </t>
  </si>
  <si>
    <t xml:space="preserve">305x175 </t>
  </si>
  <si>
    <t>295 x 165</t>
  </si>
  <si>
    <t xml:space="preserve">163 x 91  </t>
  </si>
  <si>
    <t xml:space="preserve">183 x103 </t>
  </si>
  <si>
    <t xml:space="preserve">203 x 114  </t>
  </si>
  <si>
    <t xml:space="preserve">234 x 132  </t>
  </si>
  <si>
    <t xml:space="preserve">264x147   </t>
  </si>
  <si>
    <t xml:space="preserve">356x201   </t>
  </si>
  <si>
    <t xml:space="preserve">406x229  </t>
  </si>
  <si>
    <t>EPL-16101</t>
  </si>
  <si>
    <t>EPL-16102</t>
  </si>
  <si>
    <t>EPL-16103</t>
  </si>
  <si>
    <t>EPL-16104</t>
  </si>
  <si>
    <t>EPL-16106</t>
  </si>
  <si>
    <t>EPL-16107</t>
  </si>
  <si>
    <t>EPL-16108</t>
  </si>
  <si>
    <t>EPL-16109</t>
  </si>
  <si>
    <t xml:space="preserve">244x177  </t>
  </si>
  <si>
    <t xml:space="preserve">274x175  </t>
  </si>
  <si>
    <t xml:space="preserve">163x102   </t>
  </si>
  <si>
    <t xml:space="preserve">183x114  </t>
  </si>
  <si>
    <t xml:space="preserve">203x127  </t>
  </si>
  <si>
    <t xml:space="preserve">234x146  </t>
  </si>
  <si>
    <t xml:space="preserve">264x165  </t>
  </si>
  <si>
    <t xml:space="preserve">295x184  </t>
  </si>
  <si>
    <t xml:space="preserve">356x222   </t>
  </si>
  <si>
    <t xml:space="preserve">406x254  </t>
  </si>
  <si>
    <t>171х128</t>
  </si>
  <si>
    <t>244х183</t>
  </si>
  <si>
    <t>305x229</t>
  </si>
  <si>
    <t>274х206</t>
  </si>
  <si>
    <t>165х122</t>
  </si>
  <si>
    <t>238х177</t>
  </si>
  <si>
    <t xml:space="preserve">299x223 </t>
  </si>
  <si>
    <t>152x89</t>
  </si>
  <si>
    <t xml:space="preserve">171x98 </t>
  </si>
  <si>
    <t xml:space="preserve">191x111 </t>
  </si>
  <si>
    <t>211x122</t>
  </si>
  <si>
    <t>229x132</t>
  </si>
  <si>
    <t>242x140</t>
  </si>
  <si>
    <t>144x81</t>
  </si>
  <si>
    <t>183x103</t>
  </si>
  <si>
    <t>203x114</t>
  </si>
  <si>
    <t>221x124</t>
  </si>
  <si>
    <t>234x132</t>
  </si>
  <si>
    <t>272 х153</t>
  </si>
  <si>
    <t>280х187</t>
  </si>
  <si>
    <t>180х115</t>
  </si>
  <si>
    <t>174x109</t>
  </si>
  <si>
    <t>194х121</t>
  </si>
  <si>
    <t>200х127</t>
  </si>
  <si>
    <t>240х153</t>
  </si>
  <si>
    <t>232х145</t>
  </si>
  <si>
    <t>300х190</t>
  </si>
  <si>
    <t>292х182</t>
  </si>
  <si>
    <t>171x128</t>
  </si>
  <si>
    <t>203x153</t>
  </si>
  <si>
    <t>244x183</t>
  </si>
  <si>
    <t>197х147</t>
  </si>
  <si>
    <t>236х175</t>
  </si>
  <si>
    <t xml:space="preserve">144x80 </t>
  </si>
  <si>
    <t xml:space="preserve">169x95  </t>
  </si>
  <si>
    <t xml:space="preserve">203x114  </t>
  </si>
  <si>
    <t xml:space="preserve">234x131  </t>
  </si>
  <si>
    <t>240х137</t>
  </si>
  <si>
    <t>175х111</t>
  </si>
  <si>
    <t>209х133</t>
  </si>
  <si>
    <t>240х152</t>
  </si>
  <si>
    <t xml:space="preserve">169x105 </t>
  </si>
  <si>
    <t xml:space="preserve">203x127 </t>
  </si>
  <si>
    <t xml:space="preserve">234x146 </t>
  </si>
  <si>
    <t>214х159</t>
  </si>
  <si>
    <t>150х86</t>
  </si>
  <si>
    <t>175х101</t>
  </si>
  <si>
    <t>209х120</t>
  </si>
  <si>
    <t xml:space="preserve">234x131 </t>
  </si>
  <si>
    <t>169x105</t>
  </si>
  <si>
    <t>203х127</t>
  </si>
  <si>
    <t xml:space="preserve">240x152 </t>
  </si>
  <si>
    <t>234х146</t>
  </si>
  <si>
    <t>147x82.5</t>
  </si>
  <si>
    <t>165x92.5</t>
  </si>
  <si>
    <t>195x109.5</t>
  </si>
  <si>
    <t>212х119</t>
  </si>
  <si>
    <t>236x132.5</t>
  </si>
  <si>
    <t>266x149.5</t>
  </si>
  <si>
    <t>297x167</t>
  </si>
  <si>
    <t>358x201</t>
  </si>
  <si>
    <t>394x222</t>
  </si>
  <si>
    <t xml:space="preserve">220х163 </t>
  </si>
  <si>
    <t>ШхВ</t>
  </si>
  <si>
    <t>180x115</t>
  </si>
  <si>
    <t>200x129</t>
  </si>
  <si>
    <t>220x141</t>
  </si>
  <si>
    <t>280x179</t>
  </si>
  <si>
    <t>300x191</t>
  </si>
  <si>
    <t>170х105</t>
  </si>
  <si>
    <t>190х119</t>
  </si>
  <si>
    <t>210х131</t>
  </si>
  <si>
    <t>230х144</t>
  </si>
  <si>
    <t>270х169</t>
  </si>
  <si>
    <t>290х181</t>
  </si>
  <si>
    <t xml:space="preserve"> 411х312 </t>
  </si>
  <si>
    <t xml:space="preserve"> 366x277 </t>
  </si>
  <si>
    <t xml:space="preserve">356х267   </t>
  </si>
  <si>
    <t xml:space="preserve">295х221   </t>
  </si>
  <si>
    <t xml:space="preserve">264x198 </t>
  </si>
  <si>
    <t xml:space="preserve">203x114 </t>
  </si>
  <si>
    <t xml:space="preserve">165x122 </t>
  </si>
  <si>
    <t>240x154</t>
  </si>
  <si>
    <t>212X212</t>
  </si>
  <si>
    <t>WSC-4301</t>
  </si>
  <si>
    <t>WSC-4302</t>
  </si>
  <si>
    <t>OMG-16901</t>
  </si>
  <si>
    <t>OMG-16902</t>
  </si>
  <si>
    <t>OMG-16903</t>
  </si>
  <si>
    <t>OMG-16904</t>
  </si>
  <si>
    <t>OMG-16905</t>
  </si>
  <si>
    <t>OMG-16101</t>
  </si>
  <si>
    <t>OMG-16102</t>
  </si>
  <si>
    <t>OMG-16103</t>
  </si>
  <si>
    <t>OMG-16104</t>
  </si>
  <si>
    <t>OMG-16105</t>
  </si>
  <si>
    <t>EAN-4301</t>
  </si>
  <si>
    <t>508x384</t>
  </si>
  <si>
    <t>496x372</t>
  </si>
  <si>
    <t>EAN-4307</t>
  </si>
  <si>
    <t>557x421</t>
  </si>
  <si>
    <t>545x409</t>
  </si>
  <si>
    <t>EAN-4302</t>
  </si>
  <si>
    <t>610x460</t>
  </si>
  <si>
    <t>598x448</t>
  </si>
  <si>
    <t>EAN-4303</t>
  </si>
  <si>
    <t>711x536</t>
  </si>
  <si>
    <t>699x524</t>
  </si>
  <si>
    <t>EAN-4304</t>
  </si>
  <si>
    <t>800x603</t>
  </si>
  <si>
    <t>788x591</t>
  </si>
  <si>
    <t>EAN-4305</t>
  </si>
  <si>
    <t>914x686</t>
  </si>
  <si>
    <t>902x674</t>
  </si>
  <si>
    <t>EAN-4306</t>
  </si>
  <si>
    <t>1016x762</t>
  </si>
  <si>
    <t>1004x750</t>
  </si>
  <si>
    <t>EAN-16907</t>
  </si>
  <si>
    <t>510x342</t>
  </si>
  <si>
    <t>498x280</t>
  </si>
  <si>
    <t>EAN-16901</t>
  </si>
  <si>
    <t>566x374</t>
  </si>
  <si>
    <t>554x312</t>
  </si>
  <si>
    <t>EAN-16902</t>
  </si>
  <si>
    <t>676x436</t>
  </si>
  <si>
    <t>664x374</t>
  </si>
  <si>
    <t>EAN-16903</t>
  </si>
  <si>
    <t>787x498</t>
  </si>
  <si>
    <t>775x436</t>
  </si>
  <si>
    <t>EAN-16904</t>
  </si>
  <si>
    <t>898x560</t>
  </si>
  <si>
    <t>886x498</t>
  </si>
  <si>
    <t>EAN-16905</t>
  </si>
  <si>
    <t>1008x622</t>
  </si>
  <si>
    <t>996x560</t>
  </si>
  <si>
    <t>EAN-16906</t>
  </si>
  <si>
    <t>EAN-16107</t>
  </si>
  <si>
    <t>443x331</t>
  </si>
  <si>
    <t>431x269</t>
  </si>
  <si>
    <t>EAN-16101</t>
  </si>
  <si>
    <t>550x398</t>
  </si>
  <si>
    <t>538x336</t>
  </si>
  <si>
    <t>EAN-16108</t>
  </si>
  <si>
    <t>604x432</t>
  </si>
  <si>
    <t>592x370</t>
  </si>
  <si>
    <t>EAN-16102</t>
  </si>
  <si>
    <t>658x466</t>
  </si>
  <si>
    <t>646x404</t>
  </si>
  <si>
    <t>EAN-16103</t>
  </si>
  <si>
    <t>766x533</t>
  </si>
  <si>
    <t>754x471</t>
  </si>
  <si>
    <t>EAN-16104</t>
  </si>
  <si>
    <t>874x600</t>
  </si>
  <si>
    <t>862x538</t>
  </si>
  <si>
    <t>EAN-16105</t>
  </si>
  <si>
    <t>981x668</t>
  </si>
  <si>
    <t>969x606</t>
  </si>
  <si>
    <t>EAN-16106</t>
  </si>
  <si>
    <t>Аксессуары</t>
    <phoneticPr fontId="1" type="noConversion"/>
  </si>
  <si>
    <t>Радиочастотный пульт дистанционого управления для экрана "Breston"</t>
    <phoneticPr fontId="1" type="noConversion"/>
  </si>
  <si>
    <t>Экран ручной Scroll</t>
  </si>
  <si>
    <t>Экран ручной Lotus</t>
  </si>
  <si>
    <t>Экран моторизированный Breston</t>
  </si>
  <si>
    <t>Экран моторизированный Plato</t>
  </si>
  <si>
    <t>Натяжной экран Omega</t>
  </si>
  <si>
    <t>250x148</t>
  </si>
  <si>
    <t>260x153</t>
  </si>
  <si>
    <t>280x163</t>
  </si>
  <si>
    <t>311x181</t>
  </si>
  <si>
    <t>381x219</t>
  </si>
  <si>
    <t>250x162</t>
  </si>
  <si>
    <t>260x168</t>
  </si>
  <si>
    <t>280x181</t>
  </si>
  <si>
    <t>311x200</t>
  </si>
  <si>
    <t>372x238</t>
  </si>
  <si>
    <t>244x137</t>
  </si>
  <si>
    <t>264x147</t>
  </si>
  <si>
    <t>295x165</t>
  </si>
  <si>
    <t>356x103</t>
  </si>
  <si>
    <t>234x146</t>
  </si>
  <si>
    <t>244x152</t>
  </si>
  <si>
    <t>264x165</t>
  </si>
  <si>
    <t>295x184</t>
  </si>
  <si>
    <t>356x222</t>
  </si>
  <si>
    <t>Omega</t>
  </si>
  <si>
    <t>Lotus</t>
  </si>
  <si>
    <t>Antis</t>
  </si>
  <si>
    <t>Экран моторизированный Antis</t>
  </si>
  <si>
    <t>EAN-4308</t>
  </si>
  <si>
    <t>EAN-4309</t>
  </si>
  <si>
    <t>EAN-16908</t>
  </si>
  <si>
    <t>406x305</t>
  </si>
  <si>
    <t>458x343</t>
  </si>
  <si>
    <t>394x293</t>
  </si>
  <si>
    <t>446x331</t>
  </si>
  <si>
    <t>608x342</t>
  </si>
  <si>
    <t>443x249</t>
  </si>
  <si>
    <t>620x404</t>
  </si>
  <si>
    <t>455x311</t>
  </si>
  <si>
    <t>485x303</t>
  </si>
  <si>
    <t>497x365</t>
  </si>
  <si>
    <t>Fast Fold</t>
  </si>
  <si>
    <t>223x172</t>
  </si>
  <si>
    <t xml:space="preserve"> Soft MW</t>
  </si>
  <si>
    <t>264x203</t>
  </si>
  <si>
    <t>325x249</t>
  </si>
  <si>
    <t>386x294</t>
  </si>
  <si>
    <t>366x274</t>
  </si>
  <si>
    <t>426x325</t>
  </si>
  <si>
    <t/>
  </si>
  <si>
    <t>241x145</t>
  </si>
  <si>
    <t>221x125</t>
  </si>
  <si>
    <t>286x169</t>
  </si>
  <si>
    <t>266x149</t>
  </si>
  <si>
    <t>352x207</t>
  </si>
  <si>
    <t>332x187</t>
  </si>
  <si>
    <t>418x244</t>
  </si>
  <si>
    <t>398x224</t>
  </si>
  <si>
    <t>463x269</t>
  </si>
  <si>
    <t>235x155</t>
  </si>
  <si>
    <t>215x135</t>
  </si>
  <si>
    <t>278x182</t>
  </si>
  <si>
    <t>343x222</t>
  </si>
  <si>
    <t>323x202</t>
  </si>
  <si>
    <t>408x262</t>
  </si>
  <si>
    <t>388x242</t>
  </si>
  <si>
    <t>451x289</t>
  </si>
  <si>
    <t>508x381</t>
  </si>
  <si>
    <t>528x401</t>
  </si>
  <si>
    <t>610x457</t>
  </si>
  <si>
    <t>630x477</t>
  </si>
  <si>
    <t>553x311</t>
  </si>
  <si>
    <t>573x331</t>
  </si>
  <si>
    <t>684x394</t>
  </si>
  <si>
    <t>538x337</t>
  </si>
  <si>
    <t>558x357</t>
  </si>
  <si>
    <t>666x424</t>
  </si>
  <si>
    <t>FAF-4301</t>
  </si>
  <si>
    <t>FAF-4302</t>
  </si>
  <si>
    <t>FAF-4303</t>
  </si>
  <si>
    <t>FAF-4304</t>
  </si>
  <si>
    <t>FAF-4305</t>
  </si>
  <si>
    <t>FAF-16901</t>
  </si>
  <si>
    <t>FAF-16902</t>
  </si>
  <si>
    <t>FAF-16903</t>
  </si>
  <si>
    <t>FAF-16904</t>
  </si>
  <si>
    <t>FAF-16905</t>
  </si>
  <si>
    <t>FAF-16101</t>
  </si>
  <si>
    <t>FAF-16102</t>
  </si>
  <si>
    <t>FAF-16103</t>
  </si>
  <si>
    <t>FAF-16104</t>
  </si>
  <si>
    <t>FAF-16105</t>
  </si>
  <si>
    <t>Fast Fold XL</t>
  </si>
  <si>
    <t>FFXL-4301</t>
  </si>
  <si>
    <t>FFXL-4302</t>
  </si>
  <si>
    <t>FFXL-16901</t>
  </si>
  <si>
    <t>FFXL-16902</t>
  </si>
  <si>
    <t>FFXL-16101</t>
  </si>
  <si>
    <t>FFXL-16102</t>
  </si>
  <si>
    <t>Экран мобильный Fast Fold</t>
  </si>
  <si>
    <t>Экран мобильный Fast Fold XL</t>
  </si>
  <si>
    <t>430x269</t>
  </si>
  <si>
    <t>Инфракрасный пульт дистанционого управления для экрана "Breston" （VP0001）</t>
  </si>
  <si>
    <t>TCL-16901</t>
  </si>
  <si>
    <t>TCL-16902</t>
  </si>
  <si>
    <t>TCL-16903</t>
  </si>
  <si>
    <t>TCL-16904</t>
  </si>
  <si>
    <t>TCP-16102</t>
  </si>
  <si>
    <t>TCP-16103</t>
  </si>
  <si>
    <t>TCP-16104</t>
  </si>
  <si>
    <t>268x200</t>
  </si>
  <si>
    <t xml:space="preserve"> 177x135 </t>
  </si>
  <si>
    <t xml:space="preserve"> 213x162</t>
  </si>
  <si>
    <t>274x208</t>
  </si>
  <si>
    <t>401x302</t>
  </si>
  <si>
    <t xml:space="preserve">173x122 </t>
  </si>
  <si>
    <t xml:space="preserve"> 193x133 </t>
  </si>
  <si>
    <t xml:space="preserve"> 213x145  </t>
  </si>
  <si>
    <t>366x211</t>
  </si>
  <si>
    <t>416x239</t>
  </si>
  <si>
    <t xml:space="preserve">173x132 </t>
  </si>
  <si>
    <t xml:space="preserve">193x145 </t>
  </si>
  <si>
    <t xml:space="preserve">213x157  </t>
  </si>
  <si>
    <t>366x232</t>
  </si>
  <si>
    <t>416x264</t>
  </si>
  <si>
    <t>150X150</t>
  </si>
  <si>
    <t>197X147</t>
  </si>
  <si>
    <t>163x90</t>
  </si>
  <si>
    <t>244x185</t>
  </si>
  <si>
    <t>305x231</t>
  </si>
  <si>
    <t>259x161</t>
  </si>
  <si>
    <t>212x157</t>
  </si>
  <si>
    <t>1.69*0.2*0.12</t>
  </si>
  <si>
    <t>1.78*0.2*0.12</t>
  </si>
  <si>
    <t>1.99*0.2*0.12</t>
  </si>
  <si>
    <t>2.18*0.2*0.12</t>
  </si>
  <si>
    <t>1.89*0.2*0.12</t>
  </si>
  <si>
    <t>2.21*0.2*0.12</t>
  </si>
  <si>
    <t>2.62*0.21*0.13</t>
  </si>
  <si>
    <t>1.93*0.2*0.12</t>
  </si>
  <si>
    <t>2.38*0.2*0.12</t>
  </si>
  <si>
    <t>2.58*0.21*0.13</t>
  </si>
  <si>
    <t>2.27*0.2*0.12</t>
  </si>
  <si>
    <t>1.53*0.2*0.12</t>
  </si>
  <si>
    <t>1.71*0.2*0.12</t>
  </si>
  <si>
    <t>1.98*0.2*0.12</t>
  </si>
  <si>
    <t>2.31*0.2*0.12</t>
  </si>
  <si>
    <t>2.22*0.21*0.13</t>
  </si>
  <si>
    <t>2.38*0.21*0.13</t>
  </si>
  <si>
    <t>2.62*0.22*0.14</t>
  </si>
  <si>
    <t>1.93*0.2*0.13</t>
  </si>
  <si>
    <t>2.27*0.2*0.13</t>
  </si>
  <si>
    <t>2.58*0.2*0.13</t>
  </si>
  <si>
    <t>1.71*0.135*0.135*0.135</t>
  </si>
  <si>
    <t>1.81*0.135*0.135*0.135</t>
  </si>
  <si>
    <t>2.01*0.135*0.135*0.135</t>
  </si>
  <si>
    <t>2.21*0.135*0.135*0.135</t>
  </si>
  <si>
    <t>2.41*0.135*0.135*0.135</t>
  </si>
  <si>
    <t>1.92*0.135*0.135*0.135</t>
  </si>
  <si>
    <t>2.24*0.135*0.135*0.135</t>
  </si>
  <si>
    <t>2.65*0.135*0.135*0.135</t>
  </si>
  <si>
    <t>2.91*0.15*0.15</t>
  </si>
  <si>
    <t>3.22*0.15*0.15</t>
  </si>
  <si>
    <t>1.73*.0.135*0.135*0.135</t>
  </si>
  <si>
    <t>2.13*0.135*0.135*0.135</t>
  </si>
  <si>
    <t>2.33*0.135*0.135*0.135</t>
  </si>
  <si>
    <t>2.5*0.135*0.135*0.135</t>
  </si>
  <si>
    <t>2.63*0.135*0.135*0.135</t>
  </si>
  <si>
    <t>2.61*0.135*0.135*0.135</t>
  </si>
  <si>
    <t>2.97*0.15*0.15</t>
  </si>
  <si>
    <t>3.17*0.15*0.15</t>
  </si>
  <si>
    <t>1.43*0.12*0.12</t>
  </si>
  <si>
    <t>1.69*0.12*0.12</t>
  </si>
  <si>
    <t>1.96*0.12*0.12</t>
  </si>
  <si>
    <t>2.19*0.12*0.12</t>
  </si>
  <si>
    <t>2.29*0.12*0.12</t>
  </si>
  <si>
    <t>2.37*0.15*0.15</t>
  </si>
  <si>
    <t>2.61*0.15*0.15</t>
  </si>
  <si>
    <t>2.91*0.16*0.17</t>
  </si>
  <si>
    <t>3.21*0.16*0.16</t>
  </si>
  <si>
    <t>1.87*0.12*0.12</t>
  </si>
  <si>
    <t>3.22*0.16*0.17</t>
  </si>
  <si>
    <t>3.84*0.16*0.17</t>
  </si>
  <si>
    <t>4.24*0.16*0.17</t>
  </si>
  <si>
    <t>1.88*0.12*0.12</t>
  </si>
  <si>
    <t>2.9*0.16*0.17</t>
  </si>
  <si>
    <t>1.97*0.12*0.12</t>
  </si>
  <si>
    <t>2.17*0.12*0.12</t>
  </si>
  <si>
    <t>2.37*0.12*0.12</t>
  </si>
  <si>
    <t>2.57*0.12*0.12</t>
  </si>
  <si>
    <t>2.97*0.16*0.17</t>
  </si>
  <si>
    <t>3.17*0.16*0.17</t>
  </si>
  <si>
    <t>1.7*0.13*0.14</t>
  </si>
  <si>
    <t>1.96*0.13*0.14</t>
  </si>
  <si>
    <t>2.23*0.13*0.14</t>
  </si>
  <si>
    <t>2.46*0.13*0.14</t>
  </si>
  <si>
    <t>2.56*0.13*0.14</t>
  </si>
  <si>
    <t>2.63*0.13*0.14</t>
  </si>
  <si>
    <t>2.87*0.13*0.14</t>
  </si>
  <si>
    <t>3.06*0.16*0.17</t>
  </si>
  <si>
    <t>3.37*0.16*0.17</t>
  </si>
  <si>
    <t>2.14*0.13*0.14</t>
  </si>
  <si>
    <t>2.47*0.13*0.14</t>
  </si>
  <si>
    <t>3.17*0.13*0.14</t>
  </si>
  <si>
    <t>3.49*0.13*0.14</t>
  </si>
  <si>
    <t>3.98*0.16*0.17</t>
  </si>
  <si>
    <t>4.38*0.16*0.17</t>
  </si>
  <si>
    <t>2.2*0.135*0.145</t>
  </si>
  <si>
    <t>2.55*0.135*0.145</t>
  </si>
  <si>
    <t>2.87*0.135*0.145</t>
  </si>
  <si>
    <t>3.17*0.135*0.145</t>
  </si>
  <si>
    <t>3.48*0.135*0.145</t>
  </si>
  <si>
    <t>3.98*0.165*0.165</t>
  </si>
  <si>
    <t>4.43*0.165*0.165</t>
  </si>
  <si>
    <t>2.31*0.135*0.135</t>
  </si>
  <si>
    <t>4.6*0.165*0.165</t>
  </si>
  <si>
    <t>4.43*0.21*0.20</t>
  </si>
  <si>
    <t>4.89*0.31*0.29</t>
  </si>
  <si>
    <t>5.38*0.31*0.29</t>
  </si>
  <si>
    <t>5.86*0.31*0.3</t>
  </si>
  <si>
    <t>6.35*0.4*0.33</t>
  </si>
  <si>
    <t>7.37*0.48*0.41</t>
  </si>
  <si>
    <t>8.29*0.48*0.41</t>
  </si>
  <si>
    <t>9.43*0.6*0.51</t>
  </si>
  <si>
    <t>10.45*0.6*0.51</t>
  </si>
  <si>
    <t>4.84*0.31*0.29</t>
  </si>
  <si>
    <t>5.38*0.31*0.3</t>
  </si>
  <si>
    <t>6.52*0.4*0.33</t>
  </si>
  <si>
    <t>7.05*0.4*0.33</t>
  </si>
  <si>
    <t>8.16*0.4*0.33</t>
  </si>
  <si>
    <t>9.27*0.48*0.41</t>
  </si>
  <si>
    <t>10.37*0.6*0.51</t>
  </si>
  <si>
    <t>4.85*0.22*0.2</t>
  </si>
  <si>
    <t>5.75*0.31*0.29</t>
  </si>
  <si>
    <t>6.29*0.385*0.34</t>
  </si>
  <si>
    <t>6.84*0.4*0.34</t>
  </si>
  <si>
    <t>7.95*0.4*0.33</t>
  </si>
  <si>
    <t>9.08*0.6*0.51</t>
  </si>
  <si>
    <t>10.15*0.6*0.51</t>
  </si>
  <si>
    <t>1.19*0.29*0.32</t>
  </si>
  <si>
    <t>1.39*0.29*0.38</t>
  </si>
  <si>
    <t>1.35*0.32*0.34</t>
  </si>
  <si>
    <t>1.11*0.36*0.38</t>
  </si>
  <si>
    <t>1.16*0.41*0.41</t>
  </si>
  <si>
    <t>1.25*0.27*0.32</t>
  </si>
  <si>
    <t>1.46*0.34*0.34</t>
  </si>
  <si>
    <t>1.25*0.39*0.35</t>
  </si>
  <si>
    <t>1.14*0.43*0.38</t>
  </si>
  <si>
    <t>1.23*0.48*0.42</t>
  </si>
  <si>
    <t>1.41*0.60*0.38</t>
  </si>
  <si>
    <t>1.65*0.60*0.38</t>
  </si>
  <si>
    <t>1.59*0.60*0.38</t>
  </si>
  <si>
    <t>1.74*0.6*0.38</t>
  </si>
  <si>
    <t>брутто кг</t>
  </si>
  <si>
    <t>нетто кг</t>
  </si>
  <si>
    <t>обьем упаковки 
 М3</t>
  </si>
  <si>
    <t>размер упаковки 
м</t>
  </si>
  <si>
    <t>W4</t>
  </si>
  <si>
    <t>H 
cm</t>
  </si>
  <si>
    <t>H4
cm</t>
  </si>
  <si>
    <t>W1xH1</t>
  </si>
  <si>
    <t>W2xH2</t>
  </si>
  <si>
    <t>W
cm</t>
  </si>
  <si>
    <t>W4 
cm</t>
  </si>
  <si>
    <t>421x12.4x10.7cm</t>
  </si>
  <si>
    <t>472x21x17cm</t>
  </si>
  <si>
    <t>469x17.15x13.7cm</t>
  </si>
  <si>
    <t>634x26.3x21.5cm</t>
  </si>
  <si>
    <t>690x26.3x21.5cm</t>
  </si>
  <si>
    <t>672x21x17cm</t>
  </si>
  <si>
    <t>780x26.3x21.5cm</t>
  </si>
  <si>
    <t>обьем упаковки М3</t>
  </si>
  <si>
    <t>размер упаковки 
М</t>
  </si>
  <si>
    <t>Габарит экрана
ДлинаХвысотаХглубина
cm</t>
  </si>
  <si>
    <t>204x10.7x9.5cm</t>
  </si>
  <si>
    <t>240x10.7x9.5cm</t>
  </si>
  <si>
    <t>301x10.7x9.5cm</t>
  </si>
  <si>
    <t>332x10.7x9.5cm</t>
  </si>
  <si>
    <t>381x12.4x10.7cm</t>
  </si>
  <si>
    <t>426x12.4x10.7cm</t>
  </si>
  <si>
    <t>200x10.7x9.5cm</t>
  </si>
  <si>
    <t>220x10.7x9.5cm</t>
  </si>
  <si>
    <t>274x10.7x9.5cm</t>
  </si>
  <si>
    <t>431x12.4x10.7cm</t>
  </si>
  <si>
    <t xml:space="preserve">305x194 </t>
  </si>
  <si>
    <t>247x9.6x9.6cm</t>
  </si>
  <si>
    <t>233x7.3x7.3cm</t>
  </si>
  <si>
    <t>193x7.3x7.3cm</t>
  </si>
  <si>
    <t>213x7.3x7.3cm</t>
  </si>
  <si>
    <t>253x7.3x7.3cm</t>
  </si>
  <si>
    <t>293x9.6x9.6cm</t>
  </si>
  <si>
    <t>313x9.6x9.6cm</t>
  </si>
  <si>
    <t>287x9.6x9.6cm</t>
  </si>
  <si>
    <t>318x9.6x9.6cm</t>
  </si>
  <si>
    <t>162x7.3x7.3cm</t>
  </si>
  <si>
    <t>180x7.3x7.3cm</t>
  </si>
  <si>
    <t>211x7.3x7.3cm</t>
  </si>
  <si>
    <t>184x7.3x7.3cm</t>
  </si>
  <si>
    <t>218x7.3x7.3cm</t>
  </si>
  <si>
    <t>249x7.3x7.3cm</t>
  </si>
  <si>
    <t>233x8.2x7cm</t>
  </si>
  <si>
    <t>184x8.2x7cm</t>
  </si>
  <si>
    <t>257x8.2x7cm</t>
  </si>
  <si>
    <t>165x8.2x7cm</t>
  </si>
  <si>
    <t>204x8.2x7cm</t>
  </si>
  <si>
    <t>224x8.2x7cm</t>
  </si>
  <si>
    <t>242x8.2x7cm</t>
  </si>
  <si>
    <t>255x8.2x7cm</t>
  </si>
  <si>
    <t>193x8.2x7cm</t>
  </si>
  <si>
    <t>213x8.2x7cm</t>
  </si>
  <si>
    <t>253x8.2x7cm</t>
  </si>
  <si>
    <t>180x7x7cm</t>
  </si>
  <si>
    <t>212x7x7cm</t>
  </si>
  <si>
    <t>253x7x7cm</t>
  </si>
  <si>
    <t>159x7x7cm</t>
  </si>
  <si>
    <t>184x7x7cm</t>
  </si>
  <si>
    <t>218x7x7cm</t>
  </si>
  <si>
    <t>249x7x7cm</t>
  </si>
  <si>
    <t>893x50.2x41.2cm</t>
  </si>
  <si>
    <t>1000x50.2x41.2cm</t>
  </si>
  <si>
    <t>514x21x17cm</t>
  </si>
  <si>
    <t>5.37*0.31*0.29</t>
  </si>
  <si>
    <t>169x7x7cm</t>
  </si>
  <si>
    <t>189x7x7cm</t>
  </si>
  <si>
    <t>209x7x7cm</t>
  </si>
  <si>
    <t>136x7.3x7.3cm</t>
  </si>
  <si>
    <t>189x7.3x7.3cm</t>
  </si>
  <si>
    <t>212x7.3x7.3cm</t>
  </si>
  <si>
    <t>222x7.3x7.3cm</t>
  </si>
  <si>
    <t>229x7.3x7.3cm</t>
  </si>
  <si>
    <t>159x8.2x7cm</t>
  </si>
  <si>
    <t>169x8.2x7cm</t>
  </si>
  <si>
    <t>189x8.2x7cm</t>
  </si>
  <si>
    <t>209x8.2x7cm</t>
  </si>
  <si>
    <t>212x8.2x7cm</t>
  </si>
  <si>
    <t>259x25.5x14.5cm</t>
  </si>
  <si>
    <t>320x25.5x14.5cm</t>
  </si>
  <si>
    <t>289x25.5x14.5cm</t>
  </si>
  <si>
    <t>250x148x3cm</t>
  </si>
  <si>
    <t>311x181x3cm</t>
  </si>
  <si>
    <t>250x162x3cm</t>
  </si>
  <si>
    <t>280x181x3cm</t>
  </si>
  <si>
    <t>311x200x3cm</t>
  </si>
  <si>
    <t>271x9.6x9.6cm</t>
  </si>
  <si>
    <t>301x10.7x10.7cm</t>
  </si>
  <si>
    <t>332x10.7x10.7cm</t>
  </si>
  <si>
    <t>301x9.6x9.6cm</t>
  </si>
  <si>
    <t>332x9.6x9.6cm</t>
  </si>
  <si>
    <t>393x10.7x10.7cm</t>
  </si>
  <si>
    <t>433x10.7x10.7cm</t>
  </si>
  <si>
    <t>154x9.6x9.6cm</t>
  </si>
  <si>
    <t>180x9.6x9.6cm</t>
  </si>
  <si>
    <t>207x9.6x9.6cm</t>
  </si>
  <si>
    <t>230x9.6x9.6cm</t>
  </si>
  <si>
    <t>240x9.6x9.6cm</t>
  </si>
  <si>
    <t>181x9.6x9.6cm</t>
  </si>
  <si>
    <t>198x9.6x9.6cm</t>
  </si>
  <si>
    <t>140x7.3x7.3cm</t>
  </si>
  <si>
    <t>166x7.3x7.3cm</t>
  </si>
  <si>
    <t>216x7.3x7.3cm</t>
  </si>
  <si>
    <t>226x7.3x7.3cm</t>
  </si>
  <si>
    <t>257x9.6x9.6cm</t>
  </si>
  <si>
    <t>287x10.7x10.7cm</t>
  </si>
  <si>
    <t>318x10.7x10.7cm</t>
  </si>
  <si>
    <t>167x7.3x7.3cm</t>
  </si>
  <si>
    <t>257x7.3x7.3cm</t>
  </si>
  <si>
    <t>379x10.7x10.7cm</t>
  </si>
  <si>
    <t>419x10.7x10.7cm</t>
  </si>
  <si>
    <t>522x21x17cm</t>
  </si>
  <si>
    <t>571x21x17cm</t>
  </si>
  <si>
    <t>624x26.3x21.5cm</t>
  </si>
  <si>
    <t>725x26.3x21.5cm</t>
  </si>
  <si>
    <t>524x21x17cm</t>
  </si>
  <si>
    <t>580x21x17cm</t>
  </si>
  <si>
    <t>457x17.15x13.7cm</t>
  </si>
  <si>
    <t>564x21x17cm</t>
  </si>
  <si>
    <t>618x26.3x21.5cm</t>
  </si>
  <si>
    <t>814x38.3x31.1cm</t>
  </si>
  <si>
    <t>928x50.2x41.2cm</t>
  </si>
  <si>
    <t>1030x50.2x41.2cm</t>
  </si>
  <si>
    <t>912x50.2x41.2cm</t>
  </si>
  <si>
    <t>801x38.3x31.1cm</t>
  </si>
  <si>
    <t>1022x50.2x41.2cm</t>
  </si>
  <si>
    <t>ViewScreen Premium</t>
  </si>
  <si>
    <t>LF-MC200(16:10)WW5(ALCW)</t>
  </si>
  <si>
    <t>HT-MI189(16:10)WW5(AACW)</t>
  </si>
  <si>
    <t xml:space="preserve">ИК пульт управления для  экрана Viewscreen Premium </t>
  </si>
  <si>
    <t>1GD-1Ra</t>
  </si>
  <si>
    <t xml:space="preserve">ИК пульт управления для экрана Viewscreen Premium </t>
  </si>
  <si>
    <t xml:space="preserve">LF-MC109(16:10)WW5(AACW) </t>
  </si>
  <si>
    <t xml:space="preserve">LF-MC113(16:10)WW5(AACW) </t>
  </si>
  <si>
    <t xml:space="preserve">LF-MC123(16:10)WW5(AACW) </t>
  </si>
  <si>
    <t xml:space="preserve">LF-MC130(16:10)WW5(AACW) </t>
  </si>
  <si>
    <t xml:space="preserve">LF-MC137(16:10)WW5(AACW) </t>
  </si>
  <si>
    <t xml:space="preserve">LF-MC150(16:10)WW5(AQCW) </t>
  </si>
  <si>
    <t xml:space="preserve">LF-MC164(16:10)WW5(ALCW) </t>
  </si>
  <si>
    <t xml:space="preserve">LF-MC189(16:10)WW5(ALCW) </t>
  </si>
  <si>
    <t xml:space="preserve">LF-MC92(16:9)WW5(AACW) </t>
  </si>
  <si>
    <t xml:space="preserve">LF-MC100(16:9)WW5(AACW) </t>
  </si>
  <si>
    <t xml:space="preserve">LF-MC106(16:9)WW5(AACW) </t>
  </si>
  <si>
    <t xml:space="preserve">LF-MC120(16:9)WW5(AACW) </t>
  </si>
  <si>
    <t xml:space="preserve">LF-MC133(16:9)WW5(AACW) </t>
  </si>
  <si>
    <t xml:space="preserve">LF-MC150(16:9)WW5(AQCW) </t>
  </si>
  <si>
    <t xml:space="preserve">LF-MC165(16:9)WW5(ALCW) </t>
  </si>
  <si>
    <t xml:space="preserve">LF-MC180(16:9)WW5(ALCW) </t>
  </si>
  <si>
    <t>ViewScreen Annex  </t>
  </si>
  <si>
    <t>HT-MI113(16:10)WW5(AACW)</t>
  </si>
  <si>
    <t>HT-MI123(16:10)WW5(AACW)</t>
  </si>
  <si>
    <t>HT-MI130(16:10)WW5(AACW)</t>
  </si>
  <si>
    <t>HT-MI137(16:10)WW5(AACW)</t>
  </si>
  <si>
    <t>HT-MI150(16:10)WW5(AACW)</t>
  </si>
  <si>
    <t>HT-MI164(16:10)WW5(AACW)</t>
  </si>
  <si>
    <t>Диагональ,
см/дм</t>
  </si>
  <si>
    <t>Размер
экрана,
см</t>
  </si>
  <si>
    <t>Размер
изобр-я,
см</t>
  </si>
  <si>
    <t>277/109"</t>
  </si>
  <si>
    <t>280*196</t>
  </si>
  <si>
    <t>287/113"</t>
  </si>
  <si>
    <t>289*202</t>
  </si>
  <si>
    <t>243х152</t>
  </si>
  <si>
    <t>312/123"</t>
  </si>
  <si>
    <t>310*215</t>
  </si>
  <si>
    <t>264х165</t>
  </si>
  <si>
    <t>330/130"</t>
  </si>
  <si>
    <t>326*225</t>
  </si>
  <si>
    <t>280х175</t>
  </si>
  <si>
    <t>348/137"</t>
  </si>
  <si>
    <t>341*234</t>
  </si>
  <si>
    <t>295х184</t>
  </si>
  <si>
    <t>381/150"</t>
  </si>
  <si>
    <t>369*251</t>
  </si>
  <si>
    <t>332х201</t>
  </si>
  <si>
    <t>417/164"</t>
  </si>
  <si>
    <t>399*270</t>
  </si>
  <si>
    <t>353х220</t>
  </si>
  <si>
    <t>480/189"</t>
  </si>
  <si>
    <t>407х254</t>
  </si>
  <si>
    <t>234/92"</t>
  </si>
  <si>
    <t>249*164</t>
  </si>
  <si>
    <t>203х114</t>
  </si>
  <si>
    <t>254/100"</t>
  </si>
  <si>
    <t>267*174</t>
  </si>
  <si>
    <t>221х124</t>
  </si>
  <si>
    <t>269/106"</t>
  </si>
  <si>
    <t>280*182</t>
  </si>
  <si>
    <t>234х132</t>
  </si>
  <si>
    <t>305/120"</t>
  </si>
  <si>
    <t>311*199</t>
  </si>
  <si>
    <t>265х149</t>
  </si>
  <si>
    <t>338/133"</t>
  </si>
  <si>
    <t>340*215</t>
  </si>
  <si>
    <t>294х165</t>
  </si>
  <si>
    <t>378*236</t>
  </si>
  <si>
    <t>332х186</t>
  </si>
  <si>
    <t>419/165"</t>
  </si>
  <si>
    <t>365х205</t>
  </si>
  <si>
    <t>457/180"</t>
  </si>
  <si>
    <t>398х224</t>
  </si>
  <si>
    <t>270*192</t>
  </si>
  <si>
    <t>297*205</t>
  </si>
  <si>
    <t>313*215</t>
  </si>
  <si>
    <t>328*224</t>
  </si>
  <si>
    <t>356*241</t>
  </si>
  <si>
    <t>323х201</t>
  </si>
  <si>
    <t>386*260</t>
  </si>
  <si>
    <t>Описание</t>
  </si>
  <si>
    <t>Артикул</t>
  </si>
  <si>
    <t>Модель</t>
  </si>
  <si>
    <t>Экран ViewScreen Premium 16:10 109" 234*146 (размер белого поля)</t>
  </si>
  <si>
    <t xml:space="preserve">Экран ViewScreen Premium 16:10 113" 243*152 (размер белого поля) </t>
  </si>
  <si>
    <t xml:space="preserve">Экран ViewScreen Premium16:10 123" 264*165 (размер белого поля) </t>
  </si>
  <si>
    <t>Экран ViewScreen Premium 16:10 130" 280*175 (размер белого поля)</t>
  </si>
  <si>
    <t>Экран ViewScreen Premium 16:10 137" 295*184 (размер белого поля)</t>
  </si>
  <si>
    <t xml:space="preserve">Экран ViewScreen Premium 16:10 150" 323*201 (размер белого поля) </t>
  </si>
  <si>
    <t xml:space="preserve">Экран ViewScreen Premium 16:10 164" 353*220 (размер белого поля) </t>
  </si>
  <si>
    <t xml:space="preserve">Экран ViewScreen Premium  16:10 189" 407*254 (размер белого поля) </t>
  </si>
  <si>
    <t xml:space="preserve">Экран ViewScreen Premium  16:9 92" 203*114 (размер белого поля) </t>
  </si>
  <si>
    <t xml:space="preserve">Экран ViewScreen Premium  16:9 100" 221*124 (размер белого поля) </t>
  </si>
  <si>
    <t>Экран ViewScreen Premium 16:9 106" 234*132 (размер белого поля)</t>
  </si>
  <si>
    <t xml:space="preserve">Экран ViewScreen Premium 16:9 120" 265*149(размер белого поля) </t>
  </si>
  <si>
    <t>Экран ViewScreen Premium 16:9 133" 294*165 (размер белого поля)</t>
  </si>
  <si>
    <t>Экран ViewScreen Premium 16:9 150" 332*186 (размер белого поля)</t>
  </si>
  <si>
    <t xml:space="preserve">Экран ViewScreen Premium 16:9 165" 365*205 (размер белого поля) </t>
  </si>
  <si>
    <t xml:space="preserve">Экран ViewScreen Premium 16:9 180" 398*224 (размер белого поля) </t>
  </si>
  <si>
    <t>Annex Series Recessed Ceiling 16:10 113" 243*152 (размер белого поля)</t>
  </si>
  <si>
    <t xml:space="preserve">Annex Series Recessed Ceiling 16:10 123" 264*165 (размер белого поля) </t>
  </si>
  <si>
    <t>Annex Series Recessed Ceiling 16:10 130" 280*175 (размер белого поля)</t>
  </si>
  <si>
    <t xml:space="preserve">Annex Series Recessed Ceiling 16:10 137"  295*184 (размер белого поля) </t>
  </si>
  <si>
    <t xml:space="preserve">Annex Series Recessed Ceiling 16:10 150" 323*201 (размер белого поля) </t>
  </si>
  <si>
    <t>Annex Series Recessed Ceiling 16:10 164" 353*220 (размер белого поля)</t>
  </si>
  <si>
    <t xml:space="preserve">Annex Series Recessed Ceiling 16:10 189" 407*254 (размер белого поля) </t>
  </si>
  <si>
    <t>Нетто</t>
  </si>
  <si>
    <t>Брутто</t>
  </si>
  <si>
    <t>Объем за 1 ед.</t>
  </si>
  <si>
    <t>Длина (m)</t>
  </si>
  <si>
    <t>Ширина (m)</t>
  </si>
  <si>
    <t>Высота (m)</t>
  </si>
  <si>
    <t>430х269</t>
  </si>
  <si>
    <t>476х319</t>
  </si>
  <si>
    <t>453х204</t>
  </si>
  <si>
    <t>419х255</t>
  </si>
  <si>
    <t>452х274</t>
  </si>
  <si>
    <t xml:space="preserve">508/200 </t>
  </si>
  <si>
    <t>440x294</t>
  </si>
  <si>
    <t>Экран ViewScreen Premium 16:10 200" 269*430 (размер белого поля) White Casing</t>
  </si>
  <si>
    <t>Premium</t>
  </si>
  <si>
    <t>размер упаковки 
cm</t>
  </si>
  <si>
    <t>Экран с натяжением Premium</t>
  </si>
  <si>
    <t>EPR-4301</t>
  </si>
  <si>
    <t>Soft MW</t>
  </si>
  <si>
    <t>EPR-4302</t>
  </si>
  <si>
    <t>EPR-16901</t>
  </si>
  <si>
    <t>EPR-16101</t>
  </si>
  <si>
    <t>488*23*22</t>
  </si>
  <si>
    <t>474*17.2*13.7</t>
  </si>
  <si>
    <t>EPR-16102</t>
  </si>
  <si>
    <t>543*23*22</t>
  </si>
  <si>
    <t>Antis Pro</t>
  </si>
  <si>
    <t>Экран моторизированный Antis Pro</t>
  </si>
  <si>
    <t>ANP-4303</t>
  </si>
  <si>
    <t>508x402</t>
  </si>
  <si>
    <t>ANP-4304</t>
  </si>
  <si>
    <t>557x439</t>
  </si>
  <si>
    <t>ANP-4305</t>
  </si>
  <si>
    <t>610x478</t>
  </si>
  <si>
    <t>ANP-4306</t>
  </si>
  <si>
    <t>711x554</t>
  </si>
  <si>
    <t>ANP-4307</t>
  </si>
  <si>
    <t>800x621</t>
  </si>
  <si>
    <t>ANP-4308</t>
  </si>
  <si>
    <t>914x704</t>
  </si>
  <si>
    <t>ANP-4309</t>
  </si>
  <si>
    <t>1016x780</t>
  </si>
  <si>
    <t>ANP-16902</t>
  </si>
  <si>
    <t>510x310</t>
  </si>
  <si>
    <t>ANP-16903</t>
  </si>
  <si>
    <t>566x342</t>
  </si>
  <si>
    <t>ANP-16904</t>
  </si>
  <si>
    <t>620x372</t>
  </si>
  <si>
    <t>ANP-16905</t>
  </si>
  <si>
    <t>676x404</t>
  </si>
  <si>
    <t>ANP-16906</t>
  </si>
  <si>
    <t>787x466</t>
  </si>
  <si>
    <t>ANP-16907</t>
  </si>
  <si>
    <t>898x528</t>
  </si>
  <si>
    <t>ANP-16908</t>
  </si>
  <si>
    <t>1008x590</t>
  </si>
  <si>
    <t>ANP-16103</t>
  </si>
  <si>
    <t>550x366</t>
  </si>
  <si>
    <t>ANP-16104</t>
  </si>
  <si>
    <t>604x400</t>
  </si>
  <si>
    <t>ANP-16105</t>
  </si>
  <si>
    <t>658x434</t>
  </si>
  <si>
    <t>ANP-16106</t>
  </si>
  <si>
    <t>766x501</t>
  </si>
  <si>
    <t>ANP-16107</t>
  </si>
  <si>
    <t>874x568</t>
  </si>
  <si>
    <t>Заказ</t>
  </si>
  <si>
    <t>Мощность Мотор Input</t>
  </si>
  <si>
    <t>Мощность</t>
  </si>
  <si>
    <t>скорость мотора 
Round/Min</t>
  </si>
  <si>
    <t>504*22*23</t>
  </si>
  <si>
    <t>486*17.2*13.7</t>
  </si>
  <si>
    <t>170w</t>
  </si>
  <si>
    <t>20NM</t>
  </si>
  <si>
    <t>17r/Min</t>
  </si>
  <si>
    <t>170W</t>
  </si>
  <si>
    <t>20Nm</t>
  </si>
  <si>
    <t>528*17.2*13.7</t>
  </si>
  <si>
    <t>578*32*52</t>
  </si>
  <si>
    <t>568*420*27</t>
  </si>
  <si>
    <t>330w</t>
  </si>
  <si>
    <t>80NM</t>
  </si>
  <si>
    <t>15r/min</t>
  </si>
  <si>
    <t>627*32*52</t>
  </si>
  <si>
    <t>617*42*27</t>
  </si>
  <si>
    <t>680*32*52</t>
  </si>
  <si>
    <t>670*42*27</t>
  </si>
  <si>
    <t>350W</t>
  </si>
  <si>
    <t>120Nm</t>
  </si>
  <si>
    <t>9r/Min</t>
  </si>
  <si>
    <t>781*32*52</t>
  </si>
  <si>
    <t>771*42*27</t>
  </si>
  <si>
    <t>690*32*52</t>
  </si>
  <si>
    <t>680*42*27</t>
  </si>
  <si>
    <t>330W</t>
  </si>
  <si>
    <t>746*32*52</t>
  </si>
  <si>
    <t>736*42*27</t>
  </si>
  <si>
    <t>620*32*52</t>
  </si>
  <si>
    <t>610*42*27</t>
  </si>
  <si>
    <t>80Nm</t>
  </si>
  <si>
    <t>15r/Min</t>
  </si>
  <si>
    <t>674*32*52</t>
  </si>
  <si>
    <t>664*42*27</t>
  </si>
  <si>
    <t>728*32*52</t>
  </si>
  <si>
    <t>718*42*27</t>
  </si>
  <si>
    <t>836*40*60</t>
  </si>
  <si>
    <t>826*50*35</t>
  </si>
  <si>
    <t>558w</t>
  </si>
  <si>
    <t>180Nm</t>
  </si>
  <si>
    <t>7r/Min</t>
  </si>
  <si>
    <t>944*43*65</t>
  </si>
  <si>
    <t>934*60*40</t>
  </si>
  <si>
    <t>558W</t>
  </si>
  <si>
    <t>ANP-16108</t>
  </si>
  <si>
    <t>981x636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</si>
</sst>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_);[Red]\(0.00\)"/>
    <numFmt numFmtId="166" formatCode="0.00_ "/>
    <numFmt numFmtId="167" formatCode="0.0000_ "/>
    <numFmt numFmtId="168" formatCode="0.000_ "/>
    <numFmt numFmtId="169" formatCode="0.000_);[Red]\(0.000\)"/>
  </numFmts>
  <fonts count="15">
    <font>
      <sz val="11"/>
      <color theme="1"/>
      <name val="Calibri"/>
      <family val="2"/>
      <charset val="204"/>
      <scheme val="minor"/>
    </font>
    <font>
      <b/>
      <sz val="8"/>
      <name val="Arial"/>
      <family val="2"/>
    </font>
    <font>
      <sz val="8"/>
      <name val="Arial"/>
      <family val="2"/>
    </font>
    <font>
      <sz val="8"/>
      <name val="Calibri"/>
      <family val="2"/>
      <charset val="204"/>
      <scheme val="minor"/>
    </font>
    <font>
      <sz val="9"/>
      <name val="Calibri"/>
      <family val="2"/>
      <scheme val="minor"/>
    </font>
    <font>
      <sz val="9"/>
      <color theme="1"/>
      <name val="Calibri"/>
      <family val="2"/>
      <scheme val="minor"/>
    </font>
    <font>
      <b/>
      <sz val="9"/>
      <name val="Calibri"/>
      <family val="2"/>
      <scheme val="minor"/>
    </font>
    <font>
      <sz val="9"/>
      <name val="Calibri"/>
      <family val="2"/>
      <scheme val="minor"/>
    </font>
    <font>
      <sz val="9"/>
      <color rgb="FFFF0000"/>
      <name val="Calibri"/>
      <family val="2"/>
      <scheme val="minor"/>
    </font>
    <font>
      <b/>
      <sz val="10"/>
      <name val="Arial"/>
      <family val="2"/>
    </font>
    <font>
      <sz val="10"/>
      <name val="MS Sans Serif"/>
      <family val="2"/>
    </font>
    <font>
      <sz val="8"/>
      <color theme="1"/>
      <name val="Arial"/>
      <family val="2"/>
    </font>
    <font>
      <b/>
      <sz val="9"/>
      <name val="Arial"/>
      <family val="2"/>
    </font>
    <font>
      <sz val="9"/>
      <color theme="1"/>
      <name val="Arial"/>
      <family val="2"/>
    </font>
    <font>
      <sz val="12"/>
      <name val="宋体"/>
      <family val="3"/>
      <charset val="134"/>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59999389629810485"/>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7">
    <xf numFmtId="0" fontId="0" fillId="0" borderId="0"/>
    <xf numFmtId="0" fontId="2" fillId="0" borderId="0"/>
    <xf numFmtId="0" fontId="10" fillId="0" borderId="0"/>
    <xf numFmtId="0" fontId="14" fillId="0" borderId="0">
      <alignment vertical="center"/>
    </xf>
    <xf numFmtId="0" fontId="14" fillId="0" borderId="0"/>
    <xf numFmtId="0" fontId="14" fillId="0" borderId="0"/>
    <xf numFmtId="0" fontId="14" fillId="0" borderId="0">
      <alignment vertical="center"/>
    </xf>
  </cellStyleXfs>
  <cellXfs count="141">
    <xf numFmtId="0" fontId="0" fillId="0" borderId="0" xfId="0"/>
    <xf numFmtId="0" fontId="5" fillId="0" borderId="0" xfId="0" applyFont="1"/>
    <xf numFmtId="1" fontId="5" fillId="0" borderId="0" xfId="0" applyNumberFormat="1" applyFont="1"/>
    <xf numFmtId="2" fontId="5" fillId="0" borderId="0" xfId="0" applyNumberFormat="1" applyFont="1" applyFill="1"/>
    <xf numFmtId="0" fontId="5" fillId="0" borderId="0" xfId="0" applyFont="1" applyFill="1"/>
    <xf numFmtId="0" fontId="4" fillId="3" borderId="1"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1" fontId="4" fillId="3" borderId="2"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wrapText="1"/>
      <protection hidden="1"/>
    </xf>
    <xf numFmtId="49" fontId="5" fillId="2" borderId="0" xfId="0" applyNumberFormat="1" applyFont="1" applyFill="1" applyAlignment="1">
      <alignment horizontal="left"/>
    </xf>
    <xf numFmtId="0" fontId="4" fillId="0" borderId="0" xfId="0" applyFont="1" applyFill="1" applyBorder="1" applyAlignment="1">
      <alignment horizontal="center"/>
    </xf>
    <xf numFmtId="1" fontId="4" fillId="0" borderId="0" xfId="0" applyNumberFormat="1"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0" borderId="0" xfId="1" applyNumberFormat="1" applyFont="1" applyBorder="1" applyAlignment="1">
      <alignment horizontal="left" vertical="top" wrapText="1"/>
    </xf>
    <xf numFmtId="49" fontId="5" fillId="0" borderId="0" xfId="0" applyNumberFormat="1" applyFont="1"/>
    <xf numFmtId="0" fontId="4" fillId="0" borderId="0" xfId="0" applyFont="1"/>
    <xf numFmtId="20" fontId="4" fillId="0" borderId="0" xfId="0" applyNumberFormat="1" applyFont="1" applyFill="1" applyBorder="1" applyAlignment="1" applyProtection="1">
      <alignment horizontal="center" vertical="center" wrapText="1"/>
      <protection hidden="1"/>
    </xf>
    <xf numFmtId="20" fontId="4" fillId="0" borderId="0" xfId="0" applyNumberFormat="1" applyFont="1" applyFill="1" applyBorder="1" applyAlignment="1" applyProtection="1">
      <alignment horizontal="center" vertical="center"/>
      <protection hidden="1"/>
    </xf>
    <xf numFmtId="1" fontId="5" fillId="2" borderId="0" xfId="0" applyNumberFormat="1" applyFont="1" applyFill="1"/>
    <xf numFmtId="0" fontId="5" fillId="2" borderId="0" xfId="0" applyFont="1" applyFill="1"/>
    <xf numFmtId="0" fontId="4" fillId="2" borderId="0" xfId="0" applyFont="1" applyFill="1" applyAlignment="1" applyProtection="1">
      <alignment horizontal="center" vertical="center" wrapText="1"/>
      <protection hidden="1"/>
    </xf>
    <xf numFmtId="1" fontId="4" fillId="2" borderId="0" xfId="0" applyNumberFormat="1" applyFont="1" applyFill="1" applyAlignment="1" applyProtection="1">
      <alignment horizontal="center" vertical="center" wrapText="1"/>
      <protection hidden="1"/>
    </xf>
    <xf numFmtId="49" fontId="5" fillId="0" borderId="0" xfId="0" applyNumberFormat="1" applyFont="1" applyAlignment="1">
      <alignment horizontal="left"/>
    </xf>
    <xf numFmtId="0" fontId="6" fillId="0" borderId="0" xfId="0" applyFont="1" applyAlignment="1" applyProtection="1">
      <alignment horizontal="left" vertical="center"/>
      <protection hidden="1"/>
    </xf>
    <xf numFmtId="0" fontId="4" fillId="0" borderId="0" xfId="0" applyFont="1" applyAlignment="1" applyProtection="1">
      <alignment horizontal="center" vertical="center" wrapText="1"/>
      <protection hidden="1"/>
    </xf>
    <xf numFmtId="1" fontId="4" fillId="0" borderId="0" xfId="0" applyNumberFormat="1" applyFont="1" applyAlignment="1" applyProtection="1">
      <alignment horizontal="center" vertical="center" wrapText="1"/>
      <protection hidden="1"/>
    </xf>
    <xf numFmtId="20" fontId="4" fillId="0" borderId="0" xfId="0" applyNumberFormat="1" applyFont="1" applyAlignment="1" applyProtection="1">
      <alignment horizontal="center" vertical="center"/>
      <protection hidden="1"/>
    </xf>
    <xf numFmtId="0" fontId="4" fillId="0" borderId="0" xfId="0" applyFont="1" applyFill="1" applyAlignment="1" applyProtection="1">
      <alignment horizontal="center" vertical="center" wrapText="1"/>
      <protection hidden="1"/>
    </xf>
    <xf numFmtId="0" fontId="6" fillId="0" borderId="0" xfId="0" applyFont="1" applyAlignment="1">
      <alignment wrapText="1"/>
    </xf>
    <xf numFmtId="1" fontId="4" fillId="0" borderId="0" xfId="0" applyNumberFormat="1" applyFont="1"/>
    <xf numFmtId="0" fontId="5" fillId="0" borderId="0" xfId="0" applyFont="1" applyFill="1" applyAlignment="1"/>
    <xf numFmtId="0" fontId="4" fillId="0" borderId="0" xfId="0" applyFont="1" applyFill="1" applyBorder="1" applyAlignment="1" applyProtection="1">
      <alignment horizontal="center" vertical="center"/>
      <protection hidden="1"/>
    </xf>
    <xf numFmtId="0" fontId="4" fillId="0" borderId="0" xfId="0" applyFont="1" applyFill="1" applyAlignment="1"/>
    <xf numFmtId="49" fontId="5" fillId="0" borderId="0" xfId="0" applyNumberFormat="1" applyFont="1" applyFill="1" applyAlignment="1">
      <alignment horizontal="left"/>
    </xf>
    <xf numFmtId="1" fontId="5" fillId="0" borderId="0" xfId="0" applyNumberFormat="1" applyFont="1" applyFill="1"/>
    <xf numFmtId="20" fontId="5" fillId="0" borderId="0" xfId="0" applyNumberFormat="1" applyFont="1" applyFill="1" applyBorder="1" applyAlignment="1">
      <alignment horizontal="left"/>
    </xf>
    <xf numFmtId="49" fontId="5" fillId="0" borderId="0" xfId="0" applyNumberFormat="1" applyFont="1" applyFill="1"/>
    <xf numFmtId="0" fontId="4" fillId="0" borderId="0" xfId="0" applyFont="1" applyFill="1"/>
    <xf numFmtId="1" fontId="4" fillId="0" borderId="0" xfId="0" applyNumberFormat="1" applyFont="1" applyFill="1" applyAlignment="1" applyProtection="1">
      <alignment horizontal="center" vertical="center" wrapText="1"/>
      <protection hidden="1"/>
    </xf>
    <xf numFmtId="20" fontId="4" fillId="0" borderId="0" xfId="0" applyNumberFormat="1" applyFont="1" applyFill="1" applyAlignment="1" applyProtection="1">
      <alignment horizontal="center" vertical="center" wrapText="1"/>
      <protection hidden="1"/>
    </xf>
    <xf numFmtId="0" fontId="5" fillId="0" borderId="0" xfId="0" applyFont="1" applyAlignment="1">
      <alignment horizontal="center"/>
    </xf>
    <xf numFmtId="0" fontId="5" fillId="0" borderId="0" xfId="0" applyFont="1" applyFill="1" applyAlignment="1">
      <alignment horizontal="center"/>
    </xf>
    <xf numFmtId="1" fontId="5" fillId="2" borderId="0" xfId="0" applyNumberFormat="1" applyFont="1" applyFill="1" applyAlignment="1">
      <alignment horizontal="center"/>
    </xf>
    <xf numFmtId="0" fontId="5" fillId="2" borderId="0" xfId="0" applyFont="1" applyFill="1" applyAlignment="1">
      <alignment horizontal="center"/>
    </xf>
    <xf numFmtId="49" fontId="5" fillId="2" borderId="0" xfId="0" applyNumberFormat="1" applyFont="1" applyFill="1" applyAlignment="1">
      <alignment horizontal="center"/>
    </xf>
    <xf numFmtId="1" fontId="5" fillId="0" borderId="0" xfId="0" applyNumberFormat="1" applyFont="1" applyFill="1" applyAlignment="1">
      <alignment horizontal="center"/>
    </xf>
    <xf numFmtId="49" fontId="5" fillId="0" borderId="0" xfId="0" applyNumberFormat="1" applyFont="1" applyFill="1" applyAlignment="1">
      <alignment horizontal="center"/>
    </xf>
    <xf numFmtId="0" fontId="4" fillId="0" borderId="0" xfId="0" applyFont="1" applyFill="1" applyAlignment="1" applyProtection="1">
      <alignment horizontal="left" vertical="center" wrapText="1"/>
      <protection hidden="1"/>
    </xf>
    <xf numFmtId="0" fontId="4" fillId="0" borderId="0" xfId="0" applyFont="1" applyFill="1" applyAlignment="1">
      <alignment horizontal="center"/>
    </xf>
    <xf numFmtId="49" fontId="4" fillId="0" borderId="0" xfId="0" applyNumberFormat="1" applyFont="1" applyFill="1" applyAlignment="1">
      <alignment horizontal="left"/>
    </xf>
    <xf numFmtId="0" fontId="6" fillId="0" borderId="0" xfId="0" applyFont="1" applyFill="1" applyAlignment="1" applyProtection="1">
      <alignment horizontal="left" vertical="center"/>
      <protection hidden="1"/>
    </xf>
    <xf numFmtId="0" fontId="7" fillId="0" borderId="0" xfId="0" applyFont="1" applyAlignment="1" applyProtection="1">
      <alignment horizontal="center" vertical="center" wrapText="1"/>
      <protection hidden="1"/>
    </xf>
    <xf numFmtId="0" fontId="7" fillId="0" borderId="0" xfId="0" applyFont="1" applyAlignment="1">
      <alignment horizontal="center"/>
    </xf>
    <xf numFmtId="0" fontId="7" fillId="0" borderId="0" xfId="0" applyFont="1"/>
    <xf numFmtId="166" fontId="7" fillId="0" borderId="0" xfId="0" applyNumberFormat="1" applyFont="1" applyFill="1" applyAlignment="1" applyProtection="1">
      <alignment horizontal="center" vertical="center" wrapText="1"/>
      <protection hidden="1"/>
    </xf>
    <xf numFmtId="164"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166" fontId="7" fillId="0" borderId="0" xfId="0" applyNumberFormat="1" applyFont="1" applyFill="1"/>
    <xf numFmtId="164" fontId="7" fillId="0" borderId="0" xfId="0" applyNumberFormat="1" applyFont="1" applyFill="1"/>
    <xf numFmtId="0" fontId="7" fillId="0" borderId="0" xfId="0" applyFont="1" applyFill="1" applyAlignment="1">
      <alignment horizontal="center"/>
    </xf>
    <xf numFmtId="167" fontId="7" fillId="0" borderId="0" xfId="0" applyNumberFormat="1" applyFont="1" applyFill="1" applyAlignment="1" applyProtection="1">
      <alignment horizontal="center" vertical="center" wrapText="1"/>
      <protection hidden="1"/>
    </xf>
    <xf numFmtId="165" fontId="7" fillId="0" borderId="0" xfId="0" applyNumberFormat="1" applyFont="1" applyFill="1" applyAlignment="1" applyProtection="1">
      <alignment horizontal="center" vertical="center" wrapText="1"/>
      <protection hidden="1"/>
    </xf>
    <xf numFmtId="168" fontId="7" fillId="0" borderId="0" xfId="0" applyNumberFormat="1" applyFont="1" applyFill="1" applyAlignment="1" applyProtection="1">
      <alignment horizontal="center" vertical="center" wrapText="1"/>
      <protection hidden="1"/>
    </xf>
    <xf numFmtId="0" fontId="7" fillId="0" borderId="0" xfId="0" applyFont="1" applyFill="1"/>
    <xf numFmtId="168" fontId="7" fillId="0" borderId="0" xfId="0" applyNumberFormat="1" applyFont="1" applyFill="1" applyAlignment="1">
      <alignment horizontal="center"/>
    </xf>
    <xf numFmtId="2" fontId="4" fillId="0" borderId="0" xfId="0" applyNumberFormat="1" applyFont="1" applyFill="1"/>
    <xf numFmtId="0" fontId="2" fillId="0" borderId="0" xfId="0" applyFont="1" applyAlignment="1" applyProtection="1">
      <alignment horizontal="center" vertical="center" wrapText="1"/>
      <protection hidden="1"/>
    </xf>
    <xf numFmtId="164" fontId="7" fillId="0" borderId="0" xfId="0" applyNumberFormat="1" applyFont="1" applyFill="1" applyAlignment="1">
      <alignment wrapText="1"/>
    </xf>
    <xf numFmtId="0" fontId="7" fillId="0" borderId="0" xfId="0" applyFont="1" applyFill="1" applyAlignment="1">
      <alignment horizontal="center" wrapText="1"/>
    </xf>
    <xf numFmtId="0" fontId="7"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wrapText="1"/>
    </xf>
    <xf numFmtId="0" fontId="8" fillId="0" borderId="0" xfId="0" applyFont="1" applyAlignment="1" applyProtection="1">
      <alignment horizontal="center" vertical="center" wrapText="1"/>
      <protection hidden="1"/>
    </xf>
    <xf numFmtId="0" fontId="8" fillId="0" borderId="0" xfId="0" applyFont="1" applyFill="1" applyAlignment="1" applyProtection="1">
      <alignment horizontal="center" vertical="center" wrapText="1"/>
      <protection hidden="1"/>
    </xf>
    <xf numFmtId="164" fontId="4" fillId="0" borderId="0" xfId="0" applyNumberFormat="1" applyFont="1" applyFill="1" applyAlignment="1" applyProtection="1">
      <alignment horizontal="center" vertical="center" wrapText="1"/>
      <protection hidden="1"/>
    </xf>
    <xf numFmtId="167" fontId="4" fillId="0" borderId="0" xfId="0" applyNumberFormat="1" applyFont="1" applyFill="1" applyAlignment="1" applyProtection="1">
      <alignment horizontal="center" vertical="center" wrapText="1"/>
      <protection hidden="1"/>
    </xf>
    <xf numFmtId="166" fontId="4" fillId="0" borderId="0" xfId="0" applyNumberFormat="1" applyFont="1" applyFill="1" applyAlignment="1" applyProtection="1">
      <alignment horizontal="center" vertical="center" wrapText="1"/>
      <protection hidden="1"/>
    </xf>
    <xf numFmtId="49" fontId="4" fillId="0" borderId="0" xfId="0" applyNumberFormat="1" applyFont="1" applyFill="1" applyAlignment="1">
      <alignment horizontal="center"/>
    </xf>
    <xf numFmtId="165" fontId="4" fillId="0" borderId="0" xfId="0" applyNumberFormat="1" applyFont="1" applyFill="1" applyAlignment="1" applyProtection="1">
      <alignment horizontal="center" vertical="center" wrapText="1"/>
      <protection hidden="1"/>
    </xf>
    <xf numFmtId="1" fontId="4" fillId="0" borderId="0" xfId="0" applyNumberFormat="1" applyFont="1" applyFill="1"/>
    <xf numFmtId="0" fontId="8" fillId="0" borderId="0" xfId="0" applyFont="1" applyFill="1"/>
    <xf numFmtId="168" fontId="8" fillId="0" borderId="0" xfId="0" applyNumberFormat="1" applyFont="1" applyFill="1" applyAlignment="1">
      <alignment horizontal="center"/>
    </xf>
    <xf numFmtId="0" fontId="8" fillId="0" borderId="0" xfId="0" applyFont="1" applyFill="1" applyAlignment="1">
      <alignment horizontal="center"/>
    </xf>
    <xf numFmtId="165" fontId="8" fillId="0" borderId="0" xfId="0" applyNumberFormat="1" applyFont="1" applyFill="1" applyAlignment="1" applyProtection="1">
      <alignment horizontal="center" vertical="center" wrapText="1"/>
      <protection hidden="1"/>
    </xf>
    <xf numFmtId="168" fontId="8" fillId="0" borderId="0" xfId="0" applyNumberFormat="1" applyFont="1" applyFill="1" applyAlignment="1" applyProtection="1">
      <alignment horizontal="center" vertical="center" wrapText="1"/>
      <protection hidden="1"/>
    </xf>
    <xf numFmtId="167" fontId="8" fillId="0" borderId="0" xfId="0" applyNumberFormat="1" applyFont="1" applyFill="1" applyAlignment="1" applyProtection="1">
      <alignment horizontal="center" vertical="center" wrapText="1"/>
      <protection hidden="1"/>
    </xf>
    <xf numFmtId="166" fontId="8" fillId="0" borderId="0" xfId="0" applyNumberFormat="1" applyFont="1" applyFill="1" applyAlignment="1" applyProtection="1">
      <alignment horizontal="center" vertical="center" wrapText="1"/>
      <protection hidden="1"/>
    </xf>
    <xf numFmtId="0" fontId="7" fillId="0" borderId="0" xfId="0" applyFont="1" applyAlignment="1">
      <alignment horizontal="left"/>
    </xf>
    <xf numFmtId="0" fontId="7" fillId="0" borderId="0" xfId="0" applyFont="1" applyFill="1" applyAlignment="1" applyProtection="1">
      <alignment horizontal="left" vertical="center" wrapText="1"/>
      <protection hidden="1"/>
    </xf>
    <xf numFmtId="0" fontId="4" fillId="0" borderId="0" xfId="0" applyFont="1" applyFill="1" applyAlignment="1">
      <alignment horizontal="left"/>
    </xf>
    <xf numFmtId="0" fontId="7" fillId="0" borderId="0" xfId="0" applyFont="1" applyFill="1" applyAlignment="1">
      <alignment horizontal="left"/>
    </xf>
    <xf numFmtId="0" fontId="7" fillId="0" borderId="0" xfId="0" applyFont="1" applyAlignment="1" applyProtection="1">
      <alignment horizontal="left" vertical="center" wrapText="1"/>
      <protection hidden="1"/>
    </xf>
    <xf numFmtId="49" fontId="2" fillId="0" borderId="3" xfId="2"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0" fontId="5" fillId="0" borderId="3" xfId="0" applyFont="1" applyBorder="1"/>
    <xf numFmtId="0" fontId="2" fillId="0" borderId="4" xfId="2" applyFont="1" applyFill="1" applyBorder="1" applyAlignment="1">
      <alignment horizontal="center" vertical="center" wrapText="1"/>
    </xf>
    <xf numFmtId="2" fontId="5" fillId="0" borderId="3" xfId="0" applyNumberFormat="1" applyFont="1" applyFill="1" applyBorder="1"/>
    <xf numFmtId="0" fontId="5" fillId="0" borderId="3" xfId="0" applyFont="1" applyFill="1" applyBorder="1"/>
    <xf numFmtId="169"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2" fillId="4" borderId="3" xfId="2" applyFont="1" applyFill="1" applyBorder="1" applyAlignment="1">
      <alignment horizontal="center" vertical="center" wrapText="1"/>
    </xf>
    <xf numFmtId="2" fontId="5" fillId="2" borderId="3" xfId="0" applyNumberFormat="1" applyFont="1" applyFill="1" applyBorder="1"/>
    <xf numFmtId="0" fontId="11" fillId="2" borderId="4" xfId="2" applyFont="1" applyFill="1" applyBorder="1" applyAlignment="1">
      <alignment horizontal="center" vertical="center" wrapText="1"/>
    </xf>
    <xf numFmtId="49" fontId="11" fillId="2" borderId="3" xfId="2" applyNumberFormat="1" applyFont="1" applyFill="1" applyBorder="1" applyAlignment="1">
      <alignment horizontal="center" vertical="center" wrapText="1"/>
    </xf>
    <xf numFmtId="0" fontId="5" fillId="2" borderId="3" xfId="0" applyFont="1" applyFill="1" applyBorder="1"/>
    <xf numFmtId="0" fontId="11" fillId="2" borderId="3" xfId="2" applyFont="1" applyFill="1" applyBorder="1" applyAlignment="1">
      <alignment horizontal="center" vertical="center" wrapText="1"/>
    </xf>
    <xf numFmtId="169" fontId="13" fillId="2"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5" fillId="5" borderId="3" xfId="0" applyFont="1" applyFill="1" applyBorder="1"/>
    <xf numFmtId="2" fontId="5" fillId="5" borderId="3" xfId="0" applyNumberFormat="1" applyFont="1" applyFill="1" applyBorder="1"/>
    <xf numFmtId="0" fontId="2" fillId="5" borderId="3" xfId="2" applyFont="1" applyFill="1" applyBorder="1" applyAlignment="1">
      <alignment horizontal="center" vertical="center" wrapText="1"/>
    </xf>
    <xf numFmtId="169" fontId="13" fillId="5" borderId="3" xfId="0" applyNumberFormat="1" applyFont="1" applyFill="1" applyBorder="1" applyAlignment="1">
      <alignment horizontal="center" vertical="center"/>
    </xf>
    <xf numFmtId="0" fontId="13" fillId="5" borderId="3" xfId="0" applyFont="1" applyFill="1" applyBorder="1" applyAlignment="1">
      <alignment horizontal="center" vertical="center"/>
    </xf>
    <xf numFmtId="0" fontId="9" fillId="6" borderId="3" xfId="0" applyFont="1" applyFill="1" applyBorder="1" applyAlignment="1" applyProtection="1">
      <alignment horizontal="center" vertical="center" wrapText="1"/>
      <protection hidden="1"/>
    </xf>
    <xf numFmtId="0" fontId="12" fillId="6" borderId="3" xfId="0" applyFont="1" applyFill="1" applyBorder="1" applyAlignment="1">
      <alignment horizontal="center" vertical="center" wrapText="1"/>
    </xf>
    <xf numFmtId="166" fontId="12" fillId="6" borderId="3" xfId="0" applyNumberFormat="1" applyFont="1" applyFill="1" applyBorder="1" applyAlignment="1">
      <alignment horizontal="center" vertical="center" wrapText="1"/>
    </xf>
    <xf numFmtId="0" fontId="11" fillId="4" borderId="3" xfId="2" applyFont="1" applyFill="1" applyBorder="1" applyAlignment="1">
      <alignment horizontal="center" vertical="center" wrapText="1"/>
    </xf>
    <xf numFmtId="0" fontId="4" fillId="0" borderId="0" xfId="0" applyFont="1" applyAlignment="1">
      <alignment horizontal="center" wrapText="1"/>
    </xf>
    <xf numFmtId="2" fontId="4" fillId="0" borderId="0" xfId="0" applyNumberFormat="1" applyFont="1" applyAlignment="1">
      <alignment horizontal="center" wrapText="1"/>
    </xf>
    <xf numFmtId="1" fontId="4" fillId="0" borderId="7" xfId="0" applyNumberFormat="1" applyFont="1" applyBorder="1" applyAlignment="1" applyProtection="1">
      <alignment horizontal="center" vertical="center" wrapText="1"/>
      <protection hidden="1"/>
    </xf>
    <xf numFmtId="49" fontId="4" fillId="2" borderId="0" xfId="0" applyNumberFormat="1" applyFont="1" applyFill="1" applyAlignment="1">
      <alignment horizontal="left"/>
    </xf>
    <xf numFmtId="1" fontId="4" fillId="2" borderId="0" xfId="0" applyNumberFormat="1" applyFont="1" applyFill="1"/>
    <xf numFmtId="0" fontId="4" fillId="2" borderId="0" xfId="0" applyFont="1" applyFill="1"/>
    <xf numFmtId="49" fontId="4" fillId="2" borderId="0" xfId="0" applyNumberFormat="1" applyFont="1" applyFill="1" applyAlignment="1">
      <alignment horizontal="center"/>
    </xf>
    <xf numFmtId="1" fontId="4" fillId="0" borderId="0" xfId="0" applyNumberFormat="1" applyFont="1" applyAlignment="1">
      <alignment horizontal="center"/>
    </xf>
    <xf numFmtId="1" fontId="4" fillId="2" borderId="0" xfId="0" applyNumberFormat="1" applyFont="1" applyFill="1" applyAlignment="1">
      <alignment horizontal="center"/>
    </xf>
    <xf numFmtId="0" fontId="4" fillId="2" borderId="0" xfId="0" applyFont="1" applyFill="1" applyAlignment="1">
      <alignment horizontal="center"/>
    </xf>
    <xf numFmtId="49" fontId="4" fillId="0" borderId="0" xfId="0" applyNumberFormat="1" applyFont="1" applyAlignment="1">
      <alignment horizontal="left"/>
    </xf>
    <xf numFmtId="0" fontId="9" fillId="6" borderId="4" xfId="0" applyFont="1" applyFill="1" applyBorder="1" applyAlignment="1" applyProtection="1">
      <alignment horizontal="center" vertical="center" wrapText="1"/>
      <protection hidden="1"/>
    </xf>
    <xf numFmtId="0" fontId="0" fillId="6" borderId="5" xfId="0" applyFill="1" applyBorder="1" applyAlignment="1"/>
    <xf numFmtId="0" fontId="0" fillId="6" borderId="6" xfId="0" applyFill="1" applyBorder="1" applyAlignment="1"/>
    <xf numFmtId="0" fontId="5" fillId="5" borderId="3" xfId="0" applyFont="1" applyFill="1" applyBorder="1" applyAlignment="1"/>
    <xf numFmtId="0" fontId="0" fillId="5" borderId="3" xfId="0" applyFill="1" applyBorder="1" applyAlignment="1"/>
    <xf numFmtId="0" fontId="4" fillId="0" borderId="0" xfId="0" applyFont="1" applyAlignment="1">
      <alignment wrapText="1"/>
    </xf>
    <xf numFmtId="0" fontId="4" fillId="7" borderId="0" xfId="0" applyFont="1" applyFill="1" applyAlignment="1" applyProtection="1">
      <alignment horizontal="center" vertical="center" wrapText="1"/>
      <protection hidden="1"/>
    </xf>
    <xf numFmtId="2" fontId="4" fillId="0" borderId="0" xfId="0" applyNumberFormat="1" applyFont="1" applyFill="1" applyAlignment="1">
      <alignment horizontal="center" wrapText="1"/>
    </xf>
    <xf numFmtId="0" fontId="4" fillId="0" borderId="0" xfId="0" applyFont="1" applyFill="1" applyAlignment="1">
      <alignment horizontal="center" wrapText="1"/>
    </xf>
    <xf numFmtId="2" fontId="8" fillId="0" borderId="0" xfId="0" applyNumberFormat="1" applyFont="1" applyAlignment="1">
      <alignment horizontal="center" wrapText="1"/>
    </xf>
    <xf numFmtId="0" fontId="8" fillId="0" borderId="0" xfId="0" applyFont="1" applyAlignment="1">
      <alignment horizontal="center" wrapText="1"/>
    </xf>
    <xf numFmtId="0" fontId="8" fillId="0" borderId="0" xfId="0" applyFont="1"/>
  </cellXfs>
  <cellStyles count="7">
    <cellStyle name="Обычный" xfId="0" builtinId="0"/>
    <cellStyle name="Обычный 2" xfId="3"/>
    <cellStyle name="Обычный_Ассортимент" xfId="1"/>
    <cellStyle name="常规 5" xfId="4"/>
    <cellStyle name="常规 7" xfId="6"/>
    <cellStyle name="常规_Grandview price list for Display solutions" xfId="5"/>
    <cellStyle name="常规_GV-ST100423A_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3"/>
  <sheetViews>
    <sheetView tabSelected="1" zoomScaleNormal="100" workbookViewId="0">
      <selection activeCell="S249" sqref="S249"/>
    </sheetView>
  </sheetViews>
  <sheetFormatPr defaultColWidth="8.7109375" defaultRowHeight="12"/>
  <cols>
    <col min="1" max="1" width="8.7109375" style="31" customWidth="1"/>
    <col min="2" max="2" width="19.5703125" style="1" customWidth="1"/>
    <col min="3" max="3" width="23.28515625" style="1" customWidth="1"/>
    <col min="4" max="4" width="8.7109375" style="1" customWidth="1"/>
    <col min="5" max="6" width="8.7109375" style="2" customWidth="1"/>
    <col min="7" max="8" width="8.7109375" style="1" customWidth="1"/>
    <col min="9" max="10" width="8.7109375" style="3" customWidth="1"/>
    <col min="11" max="11" width="8.7109375" style="4" customWidth="1"/>
    <col min="12" max="12" width="22.7109375" style="4" customWidth="1"/>
    <col min="13" max="13" width="21.42578125" style="53" customWidth="1"/>
    <col min="14" max="14" width="13.140625" style="54" customWidth="1"/>
    <col min="15" max="15" width="9.5703125" style="54" customWidth="1"/>
    <col min="16" max="16" width="19.42578125" style="54" customWidth="1"/>
    <col min="17" max="17" width="18.140625" style="54" customWidth="1"/>
    <col min="18" max="16384" width="8.7109375" style="1"/>
  </cols>
  <sheetData>
    <row r="1" spans="2:17" ht="12.75" thickBot="1"/>
    <row r="2" spans="2:17" ht="36.75" thickBot="1">
      <c r="B2" s="5" t="s">
        <v>164</v>
      </c>
      <c r="C2" s="6" t="s">
        <v>54</v>
      </c>
      <c r="D2" s="6" t="s">
        <v>55</v>
      </c>
      <c r="E2" s="7" t="s">
        <v>61</v>
      </c>
      <c r="F2" s="7" t="s">
        <v>62</v>
      </c>
      <c r="G2" s="6" t="s">
        <v>63</v>
      </c>
      <c r="H2" s="6" t="s">
        <v>64</v>
      </c>
      <c r="I2" s="3" t="s">
        <v>674</v>
      </c>
      <c r="J2" s="3" t="s">
        <v>675</v>
      </c>
      <c r="K2" s="4" t="s">
        <v>692</v>
      </c>
      <c r="L2" s="4" t="s">
        <v>693</v>
      </c>
      <c r="M2" s="52" t="s">
        <v>694</v>
      </c>
      <c r="N2" s="1"/>
      <c r="O2" s="1"/>
      <c r="P2" s="1"/>
      <c r="Q2" s="1"/>
    </row>
    <row r="3" spans="2:17">
      <c r="B3" s="8" t="s">
        <v>122</v>
      </c>
      <c r="C3" s="9" t="s">
        <v>324</v>
      </c>
      <c r="D3" s="9" t="s">
        <v>324</v>
      </c>
      <c r="M3" s="52"/>
      <c r="N3" s="1"/>
      <c r="O3" s="1"/>
      <c r="P3" s="1"/>
      <c r="Q3" s="1"/>
    </row>
    <row r="4" spans="2:17">
      <c r="B4" s="10" t="s">
        <v>56</v>
      </c>
      <c r="M4" s="52"/>
      <c r="N4" s="1"/>
      <c r="O4" s="1"/>
      <c r="P4" s="1"/>
      <c r="Q4" s="1"/>
    </row>
    <row r="5" spans="2:17">
      <c r="B5" s="11" t="s">
        <v>116</v>
      </c>
      <c r="C5" s="9" t="s">
        <v>95</v>
      </c>
      <c r="D5" s="9" t="s">
        <v>95</v>
      </c>
      <c r="E5" s="12">
        <v>212</v>
      </c>
      <c r="F5" s="12">
        <f>E5/2.44</f>
        <v>86.885245901639351</v>
      </c>
      <c r="G5" s="9" t="s">
        <v>3</v>
      </c>
      <c r="H5" s="9" t="s">
        <v>4</v>
      </c>
      <c r="I5" s="55">
        <v>8.43</v>
      </c>
      <c r="J5" s="55">
        <v>7.02</v>
      </c>
      <c r="K5" s="56">
        <v>4.0559999999999999E-2</v>
      </c>
      <c r="L5" s="57" t="s">
        <v>553</v>
      </c>
      <c r="M5" s="52" t="s">
        <v>735</v>
      </c>
      <c r="N5" s="1"/>
      <c r="O5" s="1"/>
      <c r="P5" s="1"/>
      <c r="Q5" s="1"/>
    </row>
    <row r="6" spans="2:17">
      <c r="B6" s="11" t="s">
        <v>120</v>
      </c>
      <c r="C6" s="9" t="s">
        <v>121</v>
      </c>
      <c r="D6" s="9" t="s">
        <v>121</v>
      </c>
      <c r="E6" s="12">
        <v>226</v>
      </c>
      <c r="F6" s="12">
        <f>E6/2.44</f>
        <v>92.622950819672127</v>
      </c>
      <c r="G6" s="9" t="s">
        <v>3</v>
      </c>
      <c r="H6" s="9" t="s">
        <v>4</v>
      </c>
      <c r="I6" s="55">
        <v>8.8800000000000008</v>
      </c>
      <c r="J6" s="55">
        <v>7.54</v>
      </c>
      <c r="K6" s="56">
        <v>4.2720000000000001E-2</v>
      </c>
      <c r="L6" s="57" t="s">
        <v>554</v>
      </c>
      <c r="M6" s="52" t="s">
        <v>743</v>
      </c>
      <c r="N6" s="1"/>
      <c r="O6" s="1"/>
      <c r="P6" s="1"/>
      <c r="Q6" s="1"/>
    </row>
    <row r="7" spans="2:17">
      <c r="B7" s="11" t="s">
        <v>117</v>
      </c>
      <c r="C7" s="9" t="s">
        <v>9</v>
      </c>
      <c r="D7" s="9" t="s">
        <v>9</v>
      </c>
      <c r="E7" s="12">
        <v>255</v>
      </c>
      <c r="F7" s="12">
        <f>E7/2.44</f>
        <v>104.50819672131148</v>
      </c>
      <c r="G7" s="9" t="s">
        <v>3</v>
      </c>
      <c r="H7" s="9" t="s">
        <v>4</v>
      </c>
      <c r="I7" s="55">
        <v>10.11</v>
      </c>
      <c r="J7" s="55">
        <v>8.92</v>
      </c>
      <c r="K7" s="56">
        <v>4.7760000000000004E-2</v>
      </c>
      <c r="L7" s="57" t="s">
        <v>555</v>
      </c>
      <c r="M7" s="52" t="s">
        <v>744</v>
      </c>
      <c r="N7" s="1"/>
      <c r="O7" s="1"/>
      <c r="P7" s="1"/>
      <c r="Q7" s="1"/>
    </row>
    <row r="8" spans="2:17">
      <c r="B8" s="11" t="s">
        <v>118</v>
      </c>
      <c r="C8" s="9" t="s">
        <v>119</v>
      </c>
      <c r="D8" s="9" t="s">
        <v>119</v>
      </c>
      <c r="E8" s="12">
        <v>283</v>
      </c>
      <c r="F8" s="12">
        <f>E8/2.44</f>
        <v>115.98360655737706</v>
      </c>
      <c r="G8" s="9" t="s">
        <v>3</v>
      </c>
      <c r="H8" s="9" t="s">
        <v>4</v>
      </c>
      <c r="I8" s="55">
        <v>11.68</v>
      </c>
      <c r="J8" s="55">
        <v>9.93</v>
      </c>
      <c r="K8" s="56">
        <v>5.2320000000000005E-2</v>
      </c>
      <c r="L8" s="57" t="s">
        <v>556</v>
      </c>
      <c r="M8" s="52" t="s">
        <v>745</v>
      </c>
      <c r="N8" s="1"/>
      <c r="O8" s="1"/>
      <c r="P8" s="1"/>
      <c r="Q8" s="1"/>
    </row>
    <row r="9" spans="2:17">
      <c r="B9" s="10" t="s">
        <v>57</v>
      </c>
      <c r="F9" s="12"/>
      <c r="I9" s="55"/>
      <c r="J9" s="55"/>
      <c r="K9" s="56"/>
      <c r="L9" s="57"/>
      <c r="M9" s="52"/>
      <c r="N9" s="1"/>
      <c r="O9" s="1"/>
      <c r="P9" s="1"/>
      <c r="Q9" s="1"/>
    </row>
    <row r="10" spans="2:17">
      <c r="B10" s="9" t="s">
        <v>123</v>
      </c>
      <c r="C10" s="9" t="s">
        <v>289</v>
      </c>
      <c r="D10" s="9" t="s">
        <v>342</v>
      </c>
      <c r="E10" s="12">
        <v>205</v>
      </c>
      <c r="F10" s="12">
        <f>E10/2.44</f>
        <v>84.016393442622956</v>
      </c>
      <c r="G10" s="9" t="s">
        <v>3</v>
      </c>
      <c r="H10" s="9" t="s">
        <v>57</v>
      </c>
      <c r="I10" s="55">
        <v>8.7799999999999994</v>
      </c>
      <c r="J10" s="55">
        <v>7.56</v>
      </c>
      <c r="K10" s="56">
        <v>4.5359999999999998E-2</v>
      </c>
      <c r="L10" s="57" t="s">
        <v>557</v>
      </c>
      <c r="M10" s="57" t="s">
        <v>732</v>
      </c>
      <c r="N10" s="1"/>
      <c r="O10" s="1"/>
      <c r="P10" s="1"/>
      <c r="Q10" s="1"/>
    </row>
    <row r="11" spans="2:17">
      <c r="B11" s="9" t="s">
        <v>124</v>
      </c>
      <c r="C11" s="9" t="s">
        <v>290</v>
      </c>
      <c r="D11" s="9" t="s">
        <v>292</v>
      </c>
      <c r="E11" s="12">
        <v>246</v>
      </c>
      <c r="F11" s="12">
        <f t="shared" ref="F11:F12" si="0">E11/2.44</f>
        <v>100.81967213114754</v>
      </c>
      <c r="G11" s="9" t="s">
        <v>3</v>
      </c>
      <c r="H11" s="9" t="s">
        <v>57</v>
      </c>
      <c r="I11" s="55">
        <v>9.94</v>
      </c>
      <c r="J11" s="55">
        <v>9.2100000000000009</v>
      </c>
      <c r="K11" s="56">
        <v>5.3039999999999997E-2</v>
      </c>
      <c r="L11" s="57" t="s">
        <v>558</v>
      </c>
      <c r="M11" s="57" t="s">
        <v>733</v>
      </c>
      <c r="N11" s="1"/>
      <c r="O11" s="1"/>
      <c r="P11" s="1"/>
      <c r="Q11" s="1"/>
    </row>
    <row r="12" spans="2:17">
      <c r="B12" s="9" t="s">
        <v>125</v>
      </c>
      <c r="C12" s="9" t="s">
        <v>291</v>
      </c>
      <c r="D12" s="9" t="s">
        <v>293</v>
      </c>
      <c r="E12" s="12">
        <v>294</v>
      </c>
      <c r="F12" s="12">
        <f t="shared" si="0"/>
        <v>120.49180327868852</v>
      </c>
      <c r="G12" s="9" t="s">
        <v>3</v>
      </c>
      <c r="H12" s="9" t="s">
        <v>57</v>
      </c>
      <c r="I12" s="55">
        <v>12.37</v>
      </c>
      <c r="J12" s="55">
        <v>10.72</v>
      </c>
      <c r="K12" s="56">
        <v>7.1526000000000006E-2</v>
      </c>
      <c r="L12" s="57" t="s">
        <v>559</v>
      </c>
      <c r="M12" s="57" t="s">
        <v>734</v>
      </c>
      <c r="N12" s="1"/>
      <c r="O12" s="1"/>
      <c r="P12" s="1"/>
      <c r="Q12" s="1"/>
    </row>
    <row r="13" spans="2:17">
      <c r="B13" s="34" t="s">
        <v>66</v>
      </c>
      <c r="C13" s="9"/>
      <c r="D13" s="9"/>
      <c r="E13" s="12"/>
      <c r="F13" s="12" t="s">
        <v>65</v>
      </c>
      <c r="G13" s="9"/>
      <c r="H13" s="9"/>
      <c r="I13" s="55"/>
      <c r="J13" s="55"/>
      <c r="K13" s="56"/>
      <c r="L13" s="57"/>
      <c r="M13" s="57"/>
      <c r="N13" s="1"/>
      <c r="O13" s="1"/>
      <c r="P13" s="1"/>
      <c r="Q13" s="1"/>
    </row>
    <row r="14" spans="2:17">
      <c r="B14" s="9" t="s">
        <v>524</v>
      </c>
      <c r="C14" s="9" t="s">
        <v>306</v>
      </c>
      <c r="D14" s="9" t="s">
        <v>294</v>
      </c>
      <c r="E14" s="12">
        <v>165</v>
      </c>
      <c r="F14" s="12">
        <f t="shared" ref="F14:F17" si="1">E14/2.44</f>
        <v>67.622950819672127</v>
      </c>
      <c r="G14" s="9" t="s">
        <v>3</v>
      </c>
      <c r="H14" s="9" t="s">
        <v>70</v>
      </c>
      <c r="I14" s="55">
        <v>7.85</v>
      </c>
      <c r="J14" s="55">
        <v>6.71</v>
      </c>
      <c r="K14" s="56">
        <v>4.0559999999999999E-2</v>
      </c>
      <c r="L14" s="57" t="s">
        <v>553</v>
      </c>
      <c r="M14" s="57" t="s">
        <v>735</v>
      </c>
      <c r="N14" s="1"/>
      <c r="O14" s="1"/>
      <c r="P14" s="1"/>
      <c r="Q14" s="1"/>
    </row>
    <row r="15" spans="2:17">
      <c r="B15" s="9" t="s">
        <v>525</v>
      </c>
      <c r="C15" s="9" t="s">
        <v>307</v>
      </c>
      <c r="D15" s="9" t="s">
        <v>295</v>
      </c>
      <c r="E15" s="12">
        <v>193</v>
      </c>
      <c r="F15" s="12">
        <f t="shared" si="1"/>
        <v>79.098360655737707</v>
      </c>
      <c r="G15" s="9" t="s">
        <v>3</v>
      </c>
      <c r="H15" s="9" t="s">
        <v>70</v>
      </c>
      <c r="I15" s="55">
        <v>9.7200000000000006</v>
      </c>
      <c r="J15" s="55">
        <v>7.45</v>
      </c>
      <c r="K15" s="56">
        <v>4.632E-2</v>
      </c>
      <c r="L15" s="57" t="s">
        <v>560</v>
      </c>
      <c r="M15" s="57" t="s">
        <v>736</v>
      </c>
      <c r="N15" s="1"/>
      <c r="O15" s="1"/>
      <c r="P15" s="1"/>
      <c r="Q15" s="1"/>
    </row>
    <row r="16" spans="2:17">
      <c r="B16" s="9" t="s">
        <v>526</v>
      </c>
      <c r="C16" s="9" t="s">
        <v>308</v>
      </c>
      <c r="D16" s="9" t="s">
        <v>296</v>
      </c>
      <c r="E16" s="12">
        <v>234</v>
      </c>
      <c r="F16" s="12">
        <f t="shared" si="1"/>
        <v>95.901639344262293</v>
      </c>
      <c r="G16" s="9" t="s">
        <v>3</v>
      </c>
      <c r="H16" s="9" t="s">
        <v>70</v>
      </c>
      <c r="I16" s="55">
        <v>9.4</v>
      </c>
      <c r="J16" s="55">
        <v>10.5</v>
      </c>
      <c r="K16" s="56">
        <v>5.7119999999999997E-2</v>
      </c>
      <c r="L16" s="57" t="s">
        <v>561</v>
      </c>
      <c r="M16" s="57" t="s">
        <v>737</v>
      </c>
      <c r="N16" s="1"/>
      <c r="O16" s="1"/>
      <c r="P16" s="1"/>
      <c r="Q16" s="1"/>
    </row>
    <row r="17" spans="2:17">
      <c r="B17" s="9" t="s">
        <v>527</v>
      </c>
      <c r="C17" s="9" t="s">
        <v>298</v>
      </c>
      <c r="D17" s="9" t="s">
        <v>297</v>
      </c>
      <c r="E17" s="12">
        <v>269</v>
      </c>
      <c r="F17" s="12">
        <f t="shared" si="1"/>
        <v>110.24590163934427</v>
      </c>
      <c r="G17" s="9" t="s">
        <v>3</v>
      </c>
      <c r="H17" s="9" t="s">
        <v>70</v>
      </c>
      <c r="I17" s="55">
        <v>10.119999999999999</v>
      </c>
      <c r="J17" s="55">
        <v>11.78</v>
      </c>
      <c r="K17" s="56">
        <v>7.0433999999999997E-2</v>
      </c>
      <c r="L17" s="57" t="s">
        <v>562</v>
      </c>
      <c r="M17" s="57" t="s">
        <v>738</v>
      </c>
      <c r="N17" s="1"/>
      <c r="O17" s="1"/>
      <c r="P17" s="1"/>
      <c r="Q17" s="1"/>
    </row>
    <row r="18" spans="2:17">
      <c r="B18" s="34" t="s">
        <v>93</v>
      </c>
      <c r="C18" s="9"/>
      <c r="D18" s="9"/>
      <c r="E18" s="12"/>
      <c r="F18" s="12" t="s">
        <v>65</v>
      </c>
      <c r="G18" s="9" t="s">
        <v>65</v>
      </c>
      <c r="H18" s="9"/>
      <c r="I18" s="55"/>
      <c r="J18" s="55"/>
      <c r="K18" s="56"/>
      <c r="L18" s="57"/>
      <c r="M18" s="57"/>
      <c r="N18" s="1"/>
      <c r="O18" s="1"/>
      <c r="P18" s="1"/>
      <c r="Q18" s="1"/>
    </row>
    <row r="19" spans="2:17">
      <c r="B19" s="9" t="s">
        <v>126</v>
      </c>
      <c r="C19" s="9" t="s">
        <v>299</v>
      </c>
      <c r="D19" s="9" t="s">
        <v>302</v>
      </c>
      <c r="E19" s="12">
        <v>200</v>
      </c>
      <c r="F19" s="12">
        <f>E19/2.44</f>
        <v>81.967213114754102</v>
      </c>
      <c r="G19" s="9" t="s">
        <v>3</v>
      </c>
      <c r="H19" s="17">
        <v>0.67361111111111116</v>
      </c>
      <c r="I19" s="55">
        <v>8.82</v>
      </c>
      <c r="J19" s="55">
        <v>7.58</v>
      </c>
      <c r="K19" s="56">
        <v>4.632E-2</v>
      </c>
      <c r="L19" s="57" t="s">
        <v>560</v>
      </c>
      <c r="M19" s="57" t="s">
        <v>736</v>
      </c>
      <c r="N19" s="1"/>
      <c r="O19" s="1"/>
      <c r="P19" s="1"/>
      <c r="Q19" s="1"/>
    </row>
    <row r="20" spans="2:17">
      <c r="B20" s="9" t="s">
        <v>127</v>
      </c>
      <c r="C20" s="9" t="s">
        <v>300</v>
      </c>
      <c r="D20" s="9" t="s">
        <v>303</v>
      </c>
      <c r="E20" s="12">
        <v>239</v>
      </c>
      <c r="F20" s="12">
        <f>E20/2.44</f>
        <v>97.950819672131146</v>
      </c>
      <c r="G20" s="9" t="s">
        <v>3</v>
      </c>
      <c r="H20" s="17">
        <v>0.67361111111111116</v>
      </c>
      <c r="I20" s="55">
        <v>11.48</v>
      </c>
      <c r="J20" s="55">
        <v>10.050000000000001</v>
      </c>
      <c r="K20" s="56">
        <v>5.4480000000000001E-2</v>
      </c>
      <c r="L20" s="57" t="s">
        <v>563</v>
      </c>
      <c r="M20" s="57" t="s">
        <v>737</v>
      </c>
      <c r="N20" s="1"/>
      <c r="O20" s="1"/>
      <c r="P20" s="1"/>
      <c r="Q20" s="1"/>
    </row>
    <row r="21" spans="2:17">
      <c r="B21" s="9" t="s">
        <v>128</v>
      </c>
      <c r="C21" s="9" t="s">
        <v>301</v>
      </c>
      <c r="D21" s="9" t="s">
        <v>304</v>
      </c>
      <c r="E21" s="12">
        <v>284</v>
      </c>
      <c r="F21" s="12">
        <f>E21/2.44</f>
        <v>116.39344262295083</v>
      </c>
      <c r="G21" s="9" t="s">
        <v>3</v>
      </c>
      <c r="H21" s="17">
        <v>0.67361111111111116</v>
      </c>
      <c r="I21" s="55">
        <v>10.077777777777699</v>
      </c>
      <c r="J21" s="55">
        <v>11.82</v>
      </c>
      <c r="K21" s="56">
        <v>7.0433999999999997E-2</v>
      </c>
      <c r="L21" s="57" t="s">
        <v>562</v>
      </c>
      <c r="M21" s="57" t="s">
        <v>738</v>
      </c>
      <c r="N21" s="1"/>
      <c r="O21" s="1"/>
      <c r="P21" s="1"/>
      <c r="Q21" s="1"/>
    </row>
    <row r="22" spans="2:17" ht="12.75" thickBot="1">
      <c r="I22" s="55"/>
      <c r="J22" s="55"/>
      <c r="K22" s="56"/>
      <c r="L22" s="57"/>
      <c r="M22" s="52"/>
      <c r="N22" s="52"/>
      <c r="O22" s="52"/>
      <c r="P22" s="52"/>
      <c r="Q22" s="52"/>
    </row>
    <row r="23" spans="2:17" ht="36.75" thickBot="1">
      <c r="B23" s="5" t="s">
        <v>165</v>
      </c>
      <c r="C23" s="6" t="s">
        <v>54</v>
      </c>
      <c r="D23" s="6" t="s">
        <v>55</v>
      </c>
      <c r="E23" s="7" t="s">
        <v>61</v>
      </c>
      <c r="F23" s="7" t="s">
        <v>62</v>
      </c>
      <c r="G23" s="6" t="s">
        <v>63</v>
      </c>
      <c r="H23" s="6" t="s">
        <v>64</v>
      </c>
      <c r="I23" s="3" t="s">
        <v>674</v>
      </c>
      <c r="J23" s="3" t="s">
        <v>675</v>
      </c>
      <c r="K23" s="4" t="s">
        <v>692</v>
      </c>
      <c r="L23" s="4" t="s">
        <v>693</v>
      </c>
      <c r="M23" s="52" t="s">
        <v>694</v>
      </c>
      <c r="N23" s="67"/>
      <c r="O23" s="52"/>
      <c r="P23" s="52"/>
      <c r="Q23" s="52"/>
    </row>
    <row r="24" spans="2:17">
      <c r="B24" s="8" t="s">
        <v>152</v>
      </c>
      <c r="C24" s="9" t="s">
        <v>324</v>
      </c>
      <c r="D24" s="9" t="s">
        <v>324</v>
      </c>
      <c r="I24" s="55"/>
      <c r="J24" s="55"/>
      <c r="K24" s="56"/>
      <c r="L24" s="57"/>
      <c r="M24" s="52"/>
      <c r="N24" s="1"/>
      <c r="O24" s="1"/>
      <c r="P24" s="1"/>
      <c r="Q24" s="1"/>
    </row>
    <row r="25" spans="2:17">
      <c r="B25" s="10" t="s">
        <v>56</v>
      </c>
      <c r="I25" s="55"/>
      <c r="J25" s="55"/>
      <c r="K25" s="56"/>
      <c r="L25" s="57"/>
      <c r="M25" s="52"/>
      <c r="N25" s="1"/>
      <c r="O25" s="1"/>
      <c r="P25" s="1"/>
      <c r="Q25" s="1"/>
    </row>
    <row r="26" spans="2:17">
      <c r="B26" s="9" t="s">
        <v>129</v>
      </c>
      <c r="C26" s="9" t="s">
        <v>1</v>
      </c>
      <c r="D26" s="9" t="s">
        <v>2</v>
      </c>
      <c r="E26" s="12">
        <v>171</v>
      </c>
      <c r="F26" s="12">
        <f t="shared" ref="F26:F30" si="2">E26/2.44</f>
        <v>70.081967213114751</v>
      </c>
      <c r="G26" s="9" t="s">
        <v>3</v>
      </c>
      <c r="H26" s="9" t="s">
        <v>4</v>
      </c>
      <c r="I26" s="55">
        <v>9.1999999999999993</v>
      </c>
      <c r="J26" s="55">
        <v>7.77</v>
      </c>
      <c r="K26" s="56">
        <v>3.6720000000000003E-2</v>
      </c>
      <c r="L26" s="57" t="s">
        <v>564</v>
      </c>
      <c r="M26" s="52" t="s">
        <v>746</v>
      </c>
      <c r="N26" s="1"/>
      <c r="O26" s="1"/>
      <c r="P26" s="1"/>
      <c r="Q26" s="1"/>
    </row>
    <row r="27" spans="2:17">
      <c r="B27" s="9" t="s">
        <v>130</v>
      </c>
      <c r="C27" s="9" t="s">
        <v>6</v>
      </c>
      <c r="D27" s="9" t="s">
        <v>7</v>
      </c>
      <c r="E27" s="12">
        <v>208</v>
      </c>
      <c r="F27" s="12">
        <f t="shared" si="2"/>
        <v>85.245901639344268</v>
      </c>
      <c r="G27" s="9" t="s">
        <v>3</v>
      </c>
      <c r="H27" s="9" t="s">
        <v>4</v>
      </c>
      <c r="I27" s="55">
        <v>10.507</v>
      </c>
      <c r="J27" s="55">
        <v>9.36</v>
      </c>
      <c r="K27" s="56">
        <v>4.104E-2</v>
      </c>
      <c r="L27" s="57" t="s">
        <v>565</v>
      </c>
      <c r="M27" s="52" t="s">
        <v>715</v>
      </c>
      <c r="N27" s="1"/>
      <c r="O27" s="1"/>
      <c r="P27" s="1"/>
      <c r="Q27" s="1"/>
    </row>
    <row r="28" spans="2:17">
      <c r="B28" s="9" t="s">
        <v>131</v>
      </c>
      <c r="C28" s="9" t="s">
        <v>9</v>
      </c>
      <c r="D28" s="9" t="s">
        <v>10</v>
      </c>
      <c r="E28" s="12">
        <v>243</v>
      </c>
      <c r="F28" s="12">
        <f t="shared" si="2"/>
        <v>99.590163934426229</v>
      </c>
      <c r="G28" s="9" t="s">
        <v>3</v>
      </c>
      <c r="H28" s="9" t="s">
        <v>4</v>
      </c>
      <c r="I28" s="55">
        <v>11.8</v>
      </c>
      <c r="J28" s="55">
        <v>10.36</v>
      </c>
      <c r="K28" s="56">
        <v>4.752E-2</v>
      </c>
      <c r="L28" s="57" t="s">
        <v>566</v>
      </c>
      <c r="M28" s="52" t="s">
        <v>747</v>
      </c>
      <c r="N28" s="1"/>
      <c r="O28" s="1"/>
      <c r="P28" s="1"/>
      <c r="Q28" s="1"/>
    </row>
    <row r="29" spans="2:17">
      <c r="B29" s="9" t="s">
        <v>132</v>
      </c>
      <c r="C29" s="9" t="s">
        <v>12</v>
      </c>
      <c r="D29" s="9" t="s">
        <v>13</v>
      </c>
      <c r="E29" s="12">
        <v>276</v>
      </c>
      <c r="F29" s="12">
        <f t="shared" si="2"/>
        <v>113.11475409836066</v>
      </c>
      <c r="G29" s="9" t="s">
        <v>3</v>
      </c>
      <c r="H29" s="9" t="s">
        <v>4</v>
      </c>
      <c r="I29" s="55">
        <v>13.12</v>
      </c>
      <c r="J29" s="55">
        <v>11.16</v>
      </c>
      <c r="K29" s="56">
        <v>5.3039999999999997E-2</v>
      </c>
      <c r="L29" s="57" t="s">
        <v>558</v>
      </c>
      <c r="M29" s="52" t="s">
        <v>748</v>
      </c>
      <c r="N29" s="1"/>
      <c r="O29" s="1"/>
      <c r="P29" s="1"/>
      <c r="Q29" s="1"/>
    </row>
    <row r="30" spans="2:17">
      <c r="B30" s="9" t="s">
        <v>133</v>
      </c>
      <c r="C30" s="9" t="s">
        <v>15</v>
      </c>
      <c r="D30" s="9" t="s">
        <v>16</v>
      </c>
      <c r="E30" s="12">
        <v>290</v>
      </c>
      <c r="F30" s="12">
        <f t="shared" si="2"/>
        <v>118.85245901639344</v>
      </c>
      <c r="G30" s="9" t="s">
        <v>3</v>
      </c>
      <c r="H30" s="9" t="s">
        <v>4</v>
      </c>
      <c r="I30" s="55">
        <v>14.29</v>
      </c>
      <c r="J30" s="55">
        <v>12.25</v>
      </c>
      <c r="K30" s="56">
        <v>5.5440000000000003E-2</v>
      </c>
      <c r="L30" s="57" t="s">
        <v>567</v>
      </c>
      <c r="M30" s="52" t="s">
        <v>749</v>
      </c>
      <c r="N30" s="1"/>
      <c r="O30" s="1"/>
      <c r="P30" s="1"/>
      <c r="Q30" s="1"/>
    </row>
    <row r="31" spans="2:17">
      <c r="B31" s="9" t="s">
        <v>137</v>
      </c>
      <c r="C31" s="9" t="s">
        <v>136</v>
      </c>
      <c r="D31" s="9" t="s">
        <v>344</v>
      </c>
      <c r="E31" s="12">
        <v>311</v>
      </c>
      <c r="F31" s="12">
        <f>E31/2.44</f>
        <v>127.45901639344262</v>
      </c>
      <c r="G31" s="9" t="s">
        <v>3</v>
      </c>
      <c r="H31" s="17" t="s">
        <v>56</v>
      </c>
      <c r="I31" s="55">
        <v>15.6</v>
      </c>
      <c r="J31" s="55">
        <v>13.3</v>
      </c>
      <c r="K31" s="56">
        <v>5.7119999999999997E-2</v>
      </c>
      <c r="L31" s="57" t="s">
        <v>561</v>
      </c>
      <c r="M31" s="25" t="s">
        <v>750</v>
      </c>
      <c r="N31" s="1"/>
      <c r="O31" s="1"/>
      <c r="P31" s="1"/>
      <c r="Q31" s="1"/>
    </row>
    <row r="32" spans="2:17">
      <c r="B32" s="9" t="s">
        <v>134</v>
      </c>
      <c r="C32" s="9" t="s">
        <v>135</v>
      </c>
      <c r="D32" s="9" t="s">
        <v>19</v>
      </c>
      <c r="E32" s="12">
        <v>334</v>
      </c>
      <c r="F32" s="12">
        <f>E32/2.44</f>
        <v>136.88524590163934</v>
      </c>
      <c r="G32" s="9" t="s">
        <v>3</v>
      </c>
      <c r="H32" s="9" t="s">
        <v>56</v>
      </c>
      <c r="I32" s="55">
        <v>17</v>
      </c>
      <c r="J32" s="55">
        <v>14.5</v>
      </c>
      <c r="K32" s="56">
        <v>7.1526000000000006E-2</v>
      </c>
      <c r="L32" s="57" t="s">
        <v>559</v>
      </c>
      <c r="M32" s="52" t="s">
        <v>710</v>
      </c>
      <c r="N32" s="1"/>
      <c r="O32" s="1"/>
      <c r="P32" s="1"/>
      <c r="Q32" s="1"/>
    </row>
    <row r="33" spans="2:17">
      <c r="B33" s="4" t="s">
        <v>57</v>
      </c>
      <c r="C33" s="4"/>
      <c r="D33" s="4"/>
      <c r="E33" s="35"/>
      <c r="F33" s="12" t="s">
        <v>65</v>
      </c>
      <c r="G33" s="4"/>
      <c r="H33" s="4"/>
      <c r="I33" s="55"/>
      <c r="J33" s="55"/>
      <c r="K33" s="56"/>
      <c r="L33" s="57"/>
      <c r="M33" s="57"/>
      <c r="N33" s="1"/>
      <c r="O33" s="1"/>
      <c r="P33" s="1"/>
      <c r="Q33" s="1"/>
    </row>
    <row r="34" spans="2:17">
      <c r="B34" s="9" t="s">
        <v>144</v>
      </c>
      <c r="C34" s="9" t="s">
        <v>30</v>
      </c>
      <c r="D34" s="9" t="s">
        <v>31</v>
      </c>
      <c r="E34" s="12">
        <v>182</v>
      </c>
      <c r="F34" s="12">
        <f t="shared" ref="F34" si="3">E34/2.44</f>
        <v>74.590163934426229</v>
      </c>
      <c r="G34" s="9" t="s">
        <v>3</v>
      </c>
      <c r="H34" s="9" t="s">
        <v>57</v>
      </c>
      <c r="I34" s="55">
        <v>10.02</v>
      </c>
      <c r="J34" s="55">
        <v>9.11</v>
      </c>
      <c r="K34" s="56">
        <v>4.104E-2</v>
      </c>
      <c r="L34" s="57" t="s">
        <v>565</v>
      </c>
      <c r="M34" s="57" t="s">
        <v>715</v>
      </c>
      <c r="N34" s="4"/>
      <c r="O34" s="1"/>
      <c r="P34" s="1"/>
      <c r="Q34" s="1"/>
    </row>
    <row r="35" spans="2:17">
      <c r="B35" s="9" t="s">
        <v>145</v>
      </c>
      <c r="C35" s="9" t="s">
        <v>138</v>
      </c>
      <c r="D35" s="9" t="s">
        <v>139</v>
      </c>
      <c r="E35" s="12">
        <v>205</v>
      </c>
      <c r="F35" s="12">
        <f>E35/2.44</f>
        <v>84.016393442622956</v>
      </c>
      <c r="G35" s="9" t="s">
        <v>3</v>
      </c>
      <c r="H35" s="9" t="s">
        <v>57</v>
      </c>
      <c r="I35" s="55">
        <v>11.14</v>
      </c>
      <c r="J35" s="55">
        <v>9.36</v>
      </c>
      <c r="K35" s="56">
        <v>4.5359999999999998E-2</v>
      </c>
      <c r="L35" s="57" t="s">
        <v>557</v>
      </c>
      <c r="M35" s="57" t="s">
        <v>716</v>
      </c>
      <c r="N35" s="4"/>
      <c r="O35" s="1"/>
      <c r="P35" s="1"/>
      <c r="Q35" s="1"/>
    </row>
    <row r="36" spans="2:17">
      <c r="B36" s="9" t="s">
        <v>146</v>
      </c>
      <c r="C36" s="9" t="s">
        <v>140</v>
      </c>
      <c r="D36" s="9" t="s">
        <v>141</v>
      </c>
      <c r="E36" s="12">
        <v>243</v>
      </c>
      <c r="F36" s="12">
        <f>E36/2.44</f>
        <v>99.590163934426229</v>
      </c>
      <c r="G36" s="9" t="s">
        <v>3</v>
      </c>
      <c r="H36" s="9" t="s">
        <v>57</v>
      </c>
      <c r="I36" s="55">
        <v>11.84</v>
      </c>
      <c r="J36" s="55">
        <v>10.46</v>
      </c>
      <c r="K36" s="56">
        <v>6.0606E-2</v>
      </c>
      <c r="L36" s="57" t="s">
        <v>568</v>
      </c>
      <c r="M36" s="57" t="s">
        <v>717</v>
      </c>
      <c r="N36" s="4"/>
      <c r="O36" s="1"/>
      <c r="P36" s="1"/>
      <c r="Q36" s="1"/>
    </row>
    <row r="37" spans="2:17">
      <c r="B37" s="9" t="s">
        <v>147</v>
      </c>
      <c r="C37" s="9" t="s">
        <v>175</v>
      </c>
      <c r="D37" s="9" t="s">
        <v>305</v>
      </c>
      <c r="E37" s="12">
        <v>267</v>
      </c>
      <c r="F37" s="12">
        <f>E37/2.44</f>
        <v>109.42622950819673</v>
      </c>
      <c r="G37" s="9" t="s">
        <v>3</v>
      </c>
      <c r="H37" s="9" t="s">
        <v>57</v>
      </c>
      <c r="I37" s="55">
        <v>12.9</v>
      </c>
      <c r="J37" s="55">
        <v>11.4</v>
      </c>
      <c r="K37" s="56">
        <v>6.4974000000000004E-2</v>
      </c>
      <c r="L37" s="57" t="s">
        <v>569</v>
      </c>
      <c r="M37" s="28" t="s">
        <v>750</v>
      </c>
      <c r="N37" s="4"/>
      <c r="O37" s="1"/>
      <c r="P37" s="1"/>
      <c r="Q37" s="1"/>
    </row>
    <row r="38" spans="2:17">
      <c r="B38" s="9" t="s">
        <v>148</v>
      </c>
      <c r="C38" s="9" t="s">
        <v>142</v>
      </c>
      <c r="D38" s="9" t="s">
        <v>143</v>
      </c>
      <c r="E38" s="12">
        <v>294</v>
      </c>
      <c r="F38" s="12">
        <f>E38/2.44</f>
        <v>120.49180327868852</v>
      </c>
      <c r="G38" s="9" t="s">
        <v>3</v>
      </c>
      <c r="H38" s="9" t="s">
        <v>57</v>
      </c>
      <c r="I38" s="55">
        <v>14.83</v>
      </c>
      <c r="J38" s="55">
        <v>12.35</v>
      </c>
      <c r="K38" s="56">
        <v>8.0696000000000018E-2</v>
      </c>
      <c r="L38" s="57" t="s">
        <v>570</v>
      </c>
      <c r="M38" s="57" t="s">
        <v>710</v>
      </c>
      <c r="N38" s="4"/>
      <c r="O38" s="1"/>
      <c r="P38" s="1"/>
      <c r="Q38" s="1"/>
    </row>
    <row r="39" spans="2:17">
      <c r="B39" s="34" t="s">
        <v>66</v>
      </c>
      <c r="C39" s="4"/>
      <c r="D39" s="4"/>
      <c r="E39" s="35"/>
      <c r="F39" s="12" t="s">
        <v>65</v>
      </c>
      <c r="G39" s="4"/>
      <c r="H39" s="4"/>
      <c r="I39" s="55"/>
      <c r="J39" s="55"/>
      <c r="K39" s="56"/>
      <c r="L39" s="57"/>
      <c r="M39" s="57"/>
      <c r="N39" s="4"/>
      <c r="O39" s="1"/>
      <c r="P39" s="1"/>
      <c r="Q39" s="1"/>
    </row>
    <row r="40" spans="2:17">
      <c r="B40" s="9" t="s">
        <v>149</v>
      </c>
      <c r="C40" s="9" t="s">
        <v>307</v>
      </c>
      <c r="D40" s="9" t="s">
        <v>295</v>
      </c>
      <c r="E40" s="12">
        <v>193</v>
      </c>
      <c r="F40" s="12">
        <f>E40/2.44</f>
        <v>79.098360655737707</v>
      </c>
      <c r="G40" s="9" t="s">
        <v>3</v>
      </c>
      <c r="H40" s="9" t="s">
        <v>70</v>
      </c>
      <c r="I40" s="55">
        <v>10.95</v>
      </c>
      <c r="J40" s="55">
        <v>9.35</v>
      </c>
      <c r="K40" s="56">
        <v>5.0180000000000002E-2</v>
      </c>
      <c r="L40" s="57" t="s">
        <v>571</v>
      </c>
      <c r="M40" s="57" t="s">
        <v>718</v>
      </c>
      <c r="N40" s="4"/>
      <c r="O40" s="1"/>
      <c r="P40" s="1"/>
      <c r="Q40" s="1"/>
    </row>
    <row r="41" spans="2:17">
      <c r="B41" s="9" t="s">
        <v>150</v>
      </c>
      <c r="C41" s="9" t="s">
        <v>308</v>
      </c>
      <c r="D41" s="9" t="s">
        <v>341</v>
      </c>
      <c r="E41" s="12">
        <v>234</v>
      </c>
      <c r="F41" s="12">
        <f>E41/2.44</f>
        <v>95.901639344262293</v>
      </c>
      <c r="G41" s="9" t="s">
        <v>3</v>
      </c>
      <c r="H41" s="9" t="s">
        <v>70</v>
      </c>
      <c r="I41" s="55">
        <v>11.75</v>
      </c>
      <c r="J41" s="55">
        <v>10.29</v>
      </c>
      <c r="K41" s="56">
        <v>5.9020000000000003E-2</v>
      </c>
      <c r="L41" s="57" t="s">
        <v>572</v>
      </c>
      <c r="M41" s="57" t="s">
        <v>719</v>
      </c>
      <c r="N41" s="4"/>
      <c r="O41" s="1"/>
      <c r="P41" s="1"/>
      <c r="Q41" s="1"/>
    </row>
    <row r="42" spans="2:17">
      <c r="B42" s="9" t="s">
        <v>151</v>
      </c>
      <c r="C42" s="9" t="s">
        <v>298</v>
      </c>
      <c r="D42" s="9" t="s">
        <v>309</v>
      </c>
      <c r="E42" s="12">
        <v>269</v>
      </c>
      <c r="F42" s="12">
        <f>E42/2.44</f>
        <v>110.24590163934427</v>
      </c>
      <c r="G42" s="9" t="s">
        <v>3</v>
      </c>
      <c r="H42" s="9" t="s">
        <v>70</v>
      </c>
      <c r="I42" s="55">
        <v>14.27</v>
      </c>
      <c r="J42" s="55">
        <v>11.59</v>
      </c>
      <c r="K42" s="56">
        <v>6.7080000000000001E-2</v>
      </c>
      <c r="L42" s="57" t="s">
        <v>573</v>
      </c>
      <c r="M42" s="57" t="s">
        <v>720</v>
      </c>
      <c r="N42" s="4"/>
      <c r="O42" s="1"/>
      <c r="P42" s="1"/>
      <c r="Q42" s="1"/>
    </row>
    <row r="43" spans="2:17">
      <c r="B43" s="36">
        <v>0.67361111111111116</v>
      </c>
      <c r="C43" s="4"/>
      <c r="D43" s="4"/>
      <c r="E43" s="35"/>
      <c r="F43" s="12" t="s">
        <v>65</v>
      </c>
      <c r="G43" s="9" t="s">
        <v>65</v>
      </c>
      <c r="H43" s="4"/>
      <c r="I43" s="55"/>
      <c r="J43" s="55"/>
      <c r="K43" s="56"/>
      <c r="L43" s="57"/>
      <c r="M43" s="57"/>
      <c r="N43" s="4"/>
      <c r="O43" s="1"/>
      <c r="P43" s="1"/>
      <c r="Q43" s="1"/>
    </row>
    <row r="44" spans="2:17">
      <c r="B44" s="9" t="s">
        <v>528</v>
      </c>
      <c r="C44" s="9" t="s">
        <v>299</v>
      </c>
      <c r="D44" s="9" t="s">
        <v>310</v>
      </c>
      <c r="E44" s="12">
        <v>200</v>
      </c>
      <c r="F44" s="12">
        <f>E44/2.44</f>
        <v>81.967213114754102</v>
      </c>
      <c r="G44" s="9" t="s">
        <v>3</v>
      </c>
      <c r="H44" s="17">
        <v>0.67361111111111116</v>
      </c>
      <c r="I44" s="55">
        <v>10.55</v>
      </c>
      <c r="J44" s="55">
        <v>9.32</v>
      </c>
      <c r="K44" s="56">
        <v>5.0180000000000002E-2</v>
      </c>
      <c r="L44" s="57" t="s">
        <v>571</v>
      </c>
      <c r="M44" s="57" t="s">
        <v>718</v>
      </c>
      <c r="N44" s="4"/>
      <c r="O44" s="1"/>
      <c r="P44" s="1"/>
      <c r="Q44" s="1"/>
    </row>
    <row r="45" spans="2:17">
      <c r="B45" s="9" t="s">
        <v>529</v>
      </c>
      <c r="C45" s="9" t="s">
        <v>300</v>
      </c>
      <c r="D45" s="9" t="s">
        <v>311</v>
      </c>
      <c r="E45" s="12">
        <v>239</v>
      </c>
      <c r="F45" s="12">
        <f>E45/2.44</f>
        <v>97.950819672131146</v>
      </c>
      <c r="G45" s="9" t="s">
        <v>3</v>
      </c>
      <c r="H45" s="17">
        <v>0.67361111111111116</v>
      </c>
      <c r="I45" s="55">
        <v>12.54</v>
      </c>
      <c r="J45" s="55">
        <v>11.27</v>
      </c>
      <c r="K45" s="56">
        <v>5.9020000000000003E-2</v>
      </c>
      <c r="L45" s="57" t="s">
        <v>572</v>
      </c>
      <c r="M45" s="57" t="s">
        <v>719</v>
      </c>
      <c r="N45" s="4"/>
      <c r="O45" s="1"/>
      <c r="P45" s="1"/>
      <c r="Q45" s="1"/>
    </row>
    <row r="46" spans="2:17">
      <c r="B46" s="9" t="s">
        <v>530</v>
      </c>
      <c r="C46" s="9" t="s">
        <v>312</v>
      </c>
      <c r="D46" s="9" t="s">
        <v>313</v>
      </c>
      <c r="E46" s="12">
        <v>284</v>
      </c>
      <c r="F46" s="12">
        <f>E46/2.44</f>
        <v>116.39344262295083</v>
      </c>
      <c r="G46" s="9" t="s">
        <v>3</v>
      </c>
      <c r="H46" s="17">
        <v>0.67361111111111116</v>
      </c>
      <c r="I46" s="55">
        <v>14.37</v>
      </c>
      <c r="J46" s="55">
        <v>11.91</v>
      </c>
      <c r="K46" s="56">
        <v>6.7080000000000001E-2</v>
      </c>
      <c r="L46" s="57" t="s">
        <v>573</v>
      </c>
      <c r="M46" s="57" t="s">
        <v>720</v>
      </c>
      <c r="N46" s="4"/>
      <c r="O46" s="1"/>
      <c r="P46" s="1"/>
      <c r="Q46" s="1"/>
    </row>
    <row r="47" spans="2:17" ht="12.75" thickBot="1">
      <c r="I47" s="55"/>
      <c r="J47" s="55"/>
      <c r="K47" s="56"/>
      <c r="L47" s="57"/>
      <c r="M47" s="52"/>
      <c r="N47" s="52"/>
      <c r="O47" s="52"/>
      <c r="P47" s="52"/>
      <c r="Q47" s="52"/>
    </row>
    <row r="48" spans="2:17" ht="36.75" thickBot="1">
      <c r="B48" s="5" t="s">
        <v>163</v>
      </c>
      <c r="C48" s="6" t="s">
        <v>54</v>
      </c>
      <c r="D48" s="6" t="s">
        <v>55</v>
      </c>
      <c r="E48" s="7" t="s">
        <v>61</v>
      </c>
      <c r="F48" s="7" t="s">
        <v>62</v>
      </c>
      <c r="G48" s="6" t="s">
        <v>63</v>
      </c>
      <c r="H48" s="6" t="s">
        <v>64</v>
      </c>
      <c r="I48" s="3" t="s">
        <v>674</v>
      </c>
      <c r="J48" s="3" t="s">
        <v>675</v>
      </c>
      <c r="K48" s="4" t="s">
        <v>692</v>
      </c>
      <c r="L48" s="4" t="s">
        <v>693</v>
      </c>
      <c r="M48" s="52" t="s">
        <v>694</v>
      </c>
      <c r="N48" s="52"/>
      <c r="O48" s="52"/>
      <c r="P48" s="52"/>
      <c r="Q48" s="52"/>
    </row>
    <row r="49" spans="2:17">
      <c r="B49" s="8" t="s">
        <v>421</v>
      </c>
      <c r="C49" s="9" t="s">
        <v>324</v>
      </c>
      <c r="D49" s="9" t="s">
        <v>324</v>
      </c>
      <c r="I49" s="55"/>
      <c r="J49" s="55"/>
      <c r="K49" s="56"/>
      <c r="L49" s="57"/>
      <c r="M49" s="52"/>
      <c r="N49" s="52"/>
      <c r="O49" s="52"/>
      <c r="P49" s="52"/>
      <c r="Q49" s="52"/>
    </row>
    <row r="50" spans="2:17">
      <c r="B50" s="10" t="s">
        <v>56</v>
      </c>
      <c r="I50" s="55"/>
      <c r="J50" s="55"/>
      <c r="K50" s="56"/>
      <c r="L50" s="57"/>
      <c r="M50" s="52"/>
      <c r="N50" s="52"/>
      <c r="O50" s="52"/>
      <c r="P50" s="52"/>
      <c r="Q50" s="52"/>
    </row>
    <row r="51" spans="2:17">
      <c r="B51" s="9" t="s">
        <v>94</v>
      </c>
      <c r="C51" s="9" t="s">
        <v>546</v>
      </c>
      <c r="D51" s="9" t="s">
        <v>546</v>
      </c>
      <c r="E51" s="12">
        <v>212</v>
      </c>
      <c r="F51" s="12">
        <f t="shared" ref="F51:F54" si="4">E51/2.44</f>
        <v>86.885245901639351</v>
      </c>
      <c r="G51" s="9" t="s">
        <v>3</v>
      </c>
      <c r="H51" s="9" t="s">
        <v>4</v>
      </c>
      <c r="I51" s="55">
        <v>5.72</v>
      </c>
      <c r="J51" s="55">
        <v>4.18</v>
      </c>
      <c r="K51" s="56">
        <v>1.3494328199999999E-2</v>
      </c>
      <c r="L51" s="57" t="s">
        <v>574</v>
      </c>
      <c r="M51" s="52" t="s">
        <v>751</v>
      </c>
      <c r="N51" s="52"/>
      <c r="O51" s="52"/>
      <c r="P51" s="52"/>
      <c r="Q51" s="52"/>
    </row>
    <row r="52" spans="2:17">
      <c r="B52" s="9" t="s">
        <v>99</v>
      </c>
      <c r="C52" s="9" t="s">
        <v>100</v>
      </c>
      <c r="D52" s="9" t="s">
        <v>100</v>
      </c>
      <c r="E52" s="12">
        <v>226</v>
      </c>
      <c r="F52" s="12">
        <f t="shared" si="4"/>
        <v>92.622950819672127</v>
      </c>
      <c r="G52" s="9" t="s">
        <v>3</v>
      </c>
      <c r="H52" s="9" t="s">
        <v>4</v>
      </c>
      <c r="I52" s="55">
        <v>6.08</v>
      </c>
      <c r="J52" s="55">
        <v>5.3</v>
      </c>
      <c r="K52" s="56">
        <v>1.42834702E-2</v>
      </c>
      <c r="L52" s="57" t="s">
        <v>575</v>
      </c>
      <c r="M52" s="52" t="s">
        <v>752</v>
      </c>
    </row>
    <row r="53" spans="2:17">
      <c r="B53" s="9" t="s">
        <v>96</v>
      </c>
      <c r="C53" s="9" t="s">
        <v>9</v>
      </c>
      <c r="D53" s="9" t="s">
        <v>9</v>
      </c>
      <c r="E53" s="12">
        <v>255</v>
      </c>
      <c r="F53" s="12">
        <f t="shared" si="4"/>
        <v>104.50819672131148</v>
      </c>
      <c r="G53" s="9" t="s">
        <v>3</v>
      </c>
      <c r="H53" s="9" t="s">
        <v>4</v>
      </c>
      <c r="I53" s="55">
        <v>7.4</v>
      </c>
      <c r="J53" s="55">
        <v>6.24</v>
      </c>
      <c r="K53" s="56">
        <v>1.5861754199999998E-2</v>
      </c>
      <c r="L53" s="57" t="s">
        <v>576</v>
      </c>
      <c r="M53" s="52" t="s">
        <v>753</v>
      </c>
      <c r="N53" s="52"/>
      <c r="O53" s="52"/>
      <c r="P53" s="52"/>
      <c r="Q53" s="52"/>
    </row>
    <row r="54" spans="2:17">
      <c r="B54" s="9" t="s">
        <v>97</v>
      </c>
      <c r="C54" s="9" t="s">
        <v>98</v>
      </c>
      <c r="D54" s="9" t="s">
        <v>98</v>
      </c>
      <c r="E54" s="12">
        <v>283</v>
      </c>
      <c r="F54" s="12">
        <f t="shared" si="4"/>
        <v>115.98360655737706</v>
      </c>
      <c r="G54" s="9" t="s">
        <v>3</v>
      </c>
      <c r="H54" s="9" t="s">
        <v>4</v>
      </c>
      <c r="I54" s="55">
        <v>7.68</v>
      </c>
      <c r="J54" s="55">
        <v>6.66</v>
      </c>
      <c r="K54" s="56">
        <v>1.7440038200000001E-2</v>
      </c>
      <c r="L54" s="57" t="s">
        <v>577</v>
      </c>
      <c r="M54" s="52" t="s">
        <v>754</v>
      </c>
      <c r="N54" s="52"/>
      <c r="O54" s="52"/>
      <c r="P54" s="52"/>
      <c r="Q54" s="52"/>
    </row>
    <row r="55" spans="2:17">
      <c r="B55" s="9" t="s">
        <v>101</v>
      </c>
      <c r="C55" s="9" t="s">
        <v>26</v>
      </c>
      <c r="D55" s="9" t="s">
        <v>26</v>
      </c>
      <c r="E55" s="12">
        <v>311</v>
      </c>
      <c r="F55" s="12">
        <f>E55/2.44</f>
        <v>127.45901639344262</v>
      </c>
      <c r="G55" s="9" t="s">
        <v>3</v>
      </c>
      <c r="H55" s="9" t="s">
        <v>4</v>
      </c>
      <c r="I55" s="55">
        <v>8.57</v>
      </c>
      <c r="J55" s="55">
        <v>7.58</v>
      </c>
      <c r="K55" s="56">
        <v>1.90183222E-2</v>
      </c>
      <c r="L55" s="57" t="s">
        <v>578</v>
      </c>
      <c r="M55" s="57" t="s">
        <v>721</v>
      </c>
      <c r="N55" s="57"/>
      <c r="O55" s="28"/>
      <c r="P55" s="57"/>
      <c r="Q55" s="52"/>
    </row>
    <row r="56" spans="2:17">
      <c r="B56" s="34" t="s">
        <v>57</v>
      </c>
      <c r="C56" s="4"/>
      <c r="D56" s="4"/>
      <c r="E56" s="35"/>
      <c r="F56" s="35"/>
      <c r="G56" s="4"/>
      <c r="H56" s="4"/>
      <c r="I56" s="55"/>
      <c r="J56" s="55"/>
      <c r="K56" s="56"/>
      <c r="L56" s="57"/>
      <c r="M56" s="57"/>
      <c r="N56" s="64"/>
      <c r="O56" s="28"/>
      <c r="P56" s="57"/>
    </row>
    <row r="57" spans="2:17">
      <c r="B57" s="9" t="s">
        <v>345</v>
      </c>
      <c r="C57" s="9" t="s">
        <v>261</v>
      </c>
      <c r="D57" s="9" t="s">
        <v>265</v>
      </c>
      <c r="E57" s="12">
        <v>205</v>
      </c>
      <c r="F57" s="12">
        <f t="shared" ref="F57:F60" si="5">E57/2.44</f>
        <v>84.016393442622956</v>
      </c>
      <c r="G57" s="9" t="s">
        <v>3</v>
      </c>
      <c r="H57" s="9" t="s">
        <v>57</v>
      </c>
      <c r="I57" s="55">
        <v>6.73</v>
      </c>
      <c r="J57" s="55">
        <v>5.83</v>
      </c>
      <c r="K57" s="56">
        <v>1.5151526399999999E-2</v>
      </c>
      <c r="L57" s="57" t="s">
        <v>579</v>
      </c>
      <c r="M57" s="57" t="s">
        <v>722</v>
      </c>
      <c r="N57" s="57"/>
      <c r="O57" s="28"/>
      <c r="P57" s="57"/>
      <c r="Q57" s="52"/>
    </row>
    <row r="58" spans="2:17">
      <c r="B58" s="9" t="s">
        <v>346</v>
      </c>
      <c r="C58" s="9" t="s">
        <v>37</v>
      </c>
      <c r="D58" s="9" t="s">
        <v>547</v>
      </c>
      <c r="E58" s="12">
        <v>246</v>
      </c>
      <c r="F58" s="12">
        <f t="shared" si="5"/>
        <v>100.81967213114754</v>
      </c>
      <c r="G58" s="9" t="s">
        <v>3</v>
      </c>
      <c r="H58" s="9" t="s">
        <v>32</v>
      </c>
      <c r="I58" s="55">
        <v>7.66</v>
      </c>
      <c r="J58" s="55">
        <v>7.02</v>
      </c>
      <c r="K58" s="56">
        <v>1.76767808E-2</v>
      </c>
      <c r="L58" s="57" t="s">
        <v>580</v>
      </c>
      <c r="M58" s="57" t="s">
        <v>755</v>
      </c>
      <c r="N58" s="57"/>
      <c r="O58" s="28"/>
      <c r="P58" s="57"/>
      <c r="Q58" s="52"/>
    </row>
    <row r="59" spans="2:17">
      <c r="B59" s="9" t="s">
        <v>102</v>
      </c>
      <c r="C59" s="9" t="s">
        <v>262</v>
      </c>
      <c r="D59" s="9" t="s">
        <v>266</v>
      </c>
      <c r="E59" s="12">
        <v>224</v>
      </c>
      <c r="F59" s="12">
        <f>E59/2.44</f>
        <v>91.803278688524586</v>
      </c>
      <c r="G59" s="9" t="s">
        <v>3</v>
      </c>
      <c r="H59" s="9" t="s">
        <v>57</v>
      </c>
      <c r="I59" s="55">
        <v>9.11</v>
      </c>
      <c r="J59" s="55">
        <v>8.0299999999999994</v>
      </c>
      <c r="K59" s="56">
        <v>2.0912262999999997E-2</v>
      </c>
      <c r="L59" s="57" t="s">
        <v>581</v>
      </c>
      <c r="M59" s="57" t="s">
        <v>723</v>
      </c>
      <c r="N59" s="57"/>
      <c r="O59" s="28"/>
      <c r="P59" s="57"/>
      <c r="Q59" s="52"/>
    </row>
    <row r="60" spans="2:17">
      <c r="B60" s="9" t="s">
        <v>103</v>
      </c>
      <c r="C60" s="9" t="s">
        <v>264</v>
      </c>
      <c r="D60" s="9" t="s">
        <v>531</v>
      </c>
      <c r="E60" s="12">
        <v>337</v>
      </c>
      <c r="F60" s="12">
        <f t="shared" si="5"/>
        <v>138.11475409836066</v>
      </c>
      <c r="G60" s="9" t="s">
        <v>3</v>
      </c>
      <c r="H60" s="9" t="s">
        <v>57</v>
      </c>
      <c r="I60" s="55">
        <v>16.79</v>
      </c>
      <c r="J60" s="55">
        <v>13.54</v>
      </c>
      <c r="K60" s="56">
        <v>6.5474999999999992E-2</v>
      </c>
      <c r="L60" s="57" t="s">
        <v>582</v>
      </c>
      <c r="M60" s="57" t="s">
        <v>713</v>
      </c>
      <c r="N60" s="57"/>
      <c r="O60" s="28"/>
      <c r="P60" s="57"/>
      <c r="Q60" s="52"/>
    </row>
    <row r="61" spans="2:17">
      <c r="B61" s="9" t="s">
        <v>104</v>
      </c>
      <c r="C61" s="9" t="s">
        <v>263</v>
      </c>
      <c r="D61" s="9" t="s">
        <v>267</v>
      </c>
      <c r="E61" s="12">
        <v>320</v>
      </c>
      <c r="F61" s="12">
        <f>E61/2.44</f>
        <v>131.14754098360655</v>
      </c>
      <c r="G61" s="9" t="s">
        <v>3</v>
      </c>
      <c r="H61" s="9" t="s">
        <v>57</v>
      </c>
      <c r="I61" s="55">
        <v>18.690000000000001</v>
      </c>
      <c r="J61" s="55">
        <v>15.18</v>
      </c>
      <c r="K61" s="56">
        <v>7.2450000000000001E-2</v>
      </c>
      <c r="L61" s="57" t="s">
        <v>583</v>
      </c>
      <c r="M61" s="57" t="s">
        <v>714</v>
      </c>
      <c r="N61" s="57"/>
      <c r="O61" s="28"/>
      <c r="P61" s="57"/>
      <c r="Q61" s="52"/>
    </row>
    <row r="62" spans="2:17">
      <c r="B62" s="34" t="s">
        <v>66</v>
      </c>
      <c r="C62" s="4"/>
      <c r="D62" s="4"/>
      <c r="E62" s="35"/>
      <c r="F62" s="12" t="s">
        <v>65</v>
      </c>
      <c r="G62" s="4"/>
      <c r="H62" s="4"/>
      <c r="I62" s="55"/>
      <c r="J62" s="55"/>
      <c r="K62" s="56"/>
      <c r="L62" s="57"/>
      <c r="M62" s="57" t="s">
        <v>470</v>
      </c>
      <c r="N62" s="57"/>
      <c r="O62" s="28"/>
      <c r="P62" s="57"/>
      <c r="Q62" s="52"/>
    </row>
    <row r="63" spans="2:17">
      <c r="B63" s="9" t="s">
        <v>109</v>
      </c>
      <c r="C63" s="9" t="s">
        <v>268</v>
      </c>
      <c r="D63" s="9" t="s">
        <v>274</v>
      </c>
      <c r="E63" s="12">
        <v>165</v>
      </c>
      <c r="F63" s="12">
        <f t="shared" ref="F63:F68" si="6">E63/2.44</f>
        <v>67.622950819672127</v>
      </c>
      <c r="G63" s="9" t="s">
        <v>3</v>
      </c>
      <c r="H63" s="9" t="s">
        <v>70</v>
      </c>
      <c r="I63" s="55">
        <v>5.66</v>
      </c>
      <c r="J63" s="55">
        <v>5.01</v>
      </c>
      <c r="K63" s="56">
        <v>1.36521566E-2</v>
      </c>
      <c r="L63" s="57" t="s">
        <v>584</v>
      </c>
      <c r="M63" s="57" t="s">
        <v>724</v>
      </c>
      <c r="N63" s="57"/>
      <c r="O63" s="28"/>
      <c r="P63" s="57"/>
      <c r="Q63" s="52"/>
    </row>
    <row r="64" spans="2:17">
      <c r="B64" s="9" t="s">
        <v>110</v>
      </c>
      <c r="C64" s="9" t="s">
        <v>269</v>
      </c>
      <c r="D64" s="9" t="s">
        <v>548</v>
      </c>
      <c r="E64" s="12">
        <v>187</v>
      </c>
      <c r="F64" s="12">
        <f t="shared" si="6"/>
        <v>76.639344262295083</v>
      </c>
      <c r="G64" s="9" t="s">
        <v>3</v>
      </c>
      <c r="H64" s="9" t="s">
        <v>70</v>
      </c>
      <c r="I64" s="55">
        <v>6.35</v>
      </c>
      <c r="J64" s="55">
        <v>5.52</v>
      </c>
      <c r="K64" s="56">
        <v>1.5151526399999999E-2</v>
      </c>
      <c r="L64" s="57" t="s">
        <v>579</v>
      </c>
      <c r="M64" s="57" t="s">
        <v>722</v>
      </c>
      <c r="N64" s="57"/>
      <c r="O64" s="28"/>
      <c r="P64" s="57"/>
      <c r="Q64" s="52"/>
    </row>
    <row r="65" spans="2:17">
      <c r="B65" s="9" t="s">
        <v>111</v>
      </c>
      <c r="C65" s="9" t="s">
        <v>270</v>
      </c>
      <c r="D65" s="9" t="s">
        <v>275</v>
      </c>
      <c r="E65" s="12">
        <v>210</v>
      </c>
      <c r="F65" s="12">
        <f t="shared" si="6"/>
        <v>86.06557377049181</v>
      </c>
      <c r="G65" s="9" t="s">
        <v>3</v>
      </c>
      <c r="H65" s="9" t="s">
        <v>70</v>
      </c>
      <c r="I65" s="55">
        <v>7.06</v>
      </c>
      <c r="J65" s="55">
        <v>6.16</v>
      </c>
      <c r="K65" s="56">
        <v>1.6808724599999998E-2</v>
      </c>
      <c r="L65" s="57" t="s">
        <v>585</v>
      </c>
      <c r="M65" s="57" t="s">
        <v>725</v>
      </c>
      <c r="N65" s="57"/>
      <c r="O65" s="28"/>
      <c r="P65" s="57"/>
      <c r="Q65" s="52"/>
    </row>
    <row r="66" spans="2:17">
      <c r="B66" s="9" t="s">
        <v>112</v>
      </c>
      <c r="C66" s="9" t="s">
        <v>271</v>
      </c>
      <c r="D66" s="9" t="s">
        <v>276</v>
      </c>
      <c r="E66" s="12">
        <v>233</v>
      </c>
      <c r="F66" s="12">
        <f t="shared" si="6"/>
        <v>95.491803278688522</v>
      </c>
      <c r="G66" s="9" t="s">
        <v>3</v>
      </c>
      <c r="H66" s="9" t="s">
        <v>70</v>
      </c>
      <c r="I66" s="55">
        <v>7.7</v>
      </c>
      <c r="J66" s="55">
        <v>6.74</v>
      </c>
      <c r="K66" s="56">
        <v>1.8387008600000001E-2</v>
      </c>
      <c r="L66" s="57" t="s">
        <v>586</v>
      </c>
      <c r="M66" s="57" t="s">
        <v>726</v>
      </c>
      <c r="N66" s="57"/>
      <c r="O66" s="28"/>
      <c r="P66" s="57"/>
      <c r="Q66" s="52"/>
    </row>
    <row r="67" spans="2:17">
      <c r="B67" s="9" t="s">
        <v>113</v>
      </c>
      <c r="C67" s="9" t="s">
        <v>272</v>
      </c>
      <c r="D67" s="9" t="s">
        <v>277</v>
      </c>
      <c r="E67" s="12">
        <v>253</v>
      </c>
      <c r="F67" s="12">
        <f t="shared" si="6"/>
        <v>103.68852459016394</v>
      </c>
      <c r="G67" s="9" t="s">
        <v>3</v>
      </c>
      <c r="H67" s="9" t="s">
        <v>70</v>
      </c>
      <c r="I67" s="55">
        <v>8.6999999999999993</v>
      </c>
      <c r="J67" s="55">
        <v>7.24</v>
      </c>
      <c r="K67" s="56">
        <v>1.9728549999999997E-2</v>
      </c>
      <c r="L67" s="57" t="s">
        <v>587</v>
      </c>
      <c r="M67" s="57" t="s">
        <v>727</v>
      </c>
      <c r="N67" s="57"/>
      <c r="O67" s="28"/>
      <c r="P67" s="57"/>
      <c r="Q67" s="52"/>
    </row>
    <row r="68" spans="2:17">
      <c r="B68" s="9" t="s">
        <v>114</v>
      </c>
      <c r="C68" s="9" t="s">
        <v>273</v>
      </c>
      <c r="D68" s="9" t="s">
        <v>278</v>
      </c>
      <c r="E68" s="12">
        <v>269</v>
      </c>
      <c r="F68" s="12">
        <f t="shared" si="6"/>
        <v>110.24590163934427</v>
      </c>
      <c r="G68" s="9" t="s">
        <v>3</v>
      </c>
      <c r="H68" s="9" t="s">
        <v>70</v>
      </c>
      <c r="I68" s="55">
        <v>8.94</v>
      </c>
      <c r="J68" s="55">
        <v>7.83</v>
      </c>
      <c r="K68" s="56">
        <v>2.07544346E-2</v>
      </c>
      <c r="L68" s="57" t="s">
        <v>588</v>
      </c>
      <c r="M68" s="57" t="s">
        <v>728</v>
      </c>
      <c r="N68" s="57"/>
      <c r="O68" s="28"/>
      <c r="P68" s="57"/>
      <c r="Q68" s="52"/>
    </row>
    <row r="69" spans="2:17">
      <c r="B69" s="34" t="s">
        <v>93</v>
      </c>
      <c r="C69" s="4"/>
      <c r="D69" s="4"/>
      <c r="E69" s="35"/>
      <c r="F69" s="12" t="s">
        <v>65</v>
      </c>
      <c r="G69" s="4"/>
      <c r="H69" s="9" t="s">
        <v>65</v>
      </c>
      <c r="I69" s="55"/>
      <c r="J69" s="55"/>
      <c r="K69" s="56"/>
      <c r="L69" s="57"/>
      <c r="M69" s="57" t="s">
        <v>470</v>
      </c>
      <c r="N69" s="57"/>
      <c r="O69" s="28"/>
      <c r="P69" s="57"/>
      <c r="Q69" s="52"/>
    </row>
    <row r="70" spans="2:17">
      <c r="B70" s="9" t="s">
        <v>106</v>
      </c>
      <c r="C70" s="9" t="s">
        <v>281</v>
      </c>
      <c r="D70" s="9" t="s">
        <v>282</v>
      </c>
      <c r="E70" s="12">
        <v>205</v>
      </c>
      <c r="F70" s="12">
        <f>E70/2.44</f>
        <v>84.016393442622956</v>
      </c>
      <c r="G70" s="9" t="s">
        <v>3</v>
      </c>
      <c r="H70" s="17">
        <v>0.67361111111111116</v>
      </c>
      <c r="I70" s="55">
        <v>6.76</v>
      </c>
      <c r="J70" s="55">
        <v>5.92</v>
      </c>
      <c r="K70" s="56">
        <v>1.5861754199999998E-2</v>
      </c>
      <c r="L70" s="57" t="s">
        <v>576</v>
      </c>
      <c r="M70" s="57" t="s">
        <v>729</v>
      </c>
      <c r="N70" s="57"/>
      <c r="O70" s="28"/>
      <c r="P70" s="57"/>
      <c r="Q70" s="52"/>
    </row>
    <row r="71" spans="2:17">
      <c r="B71" s="9" t="s">
        <v>107</v>
      </c>
      <c r="C71" s="9" t="s">
        <v>284</v>
      </c>
      <c r="D71" s="9" t="s">
        <v>283</v>
      </c>
      <c r="E71" s="12">
        <v>229</v>
      </c>
      <c r="F71" s="12">
        <f>E71/2.44</f>
        <v>93.852459016393439</v>
      </c>
      <c r="G71" s="9" t="s">
        <v>3</v>
      </c>
      <c r="H71" s="17">
        <v>0.67361111111111116</v>
      </c>
      <c r="I71" s="55">
        <v>7.45</v>
      </c>
      <c r="J71" s="55">
        <v>6.64</v>
      </c>
      <c r="K71" s="56">
        <v>1.7440038200000001E-2</v>
      </c>
      <c r="L71" s="57" t="s">
        <v>577</v>
      </c>
      <c r="M71" s="57" t="s">
        <v>730</v>
      </c>
      <c r="N71" s="57"/>
      <c r="O71" s="28"/>
      <c r="P71" s="57"/>
      <c r="Q71" s="52"/>
    </row>
    <row r="72" spans="2:17">
      <c r="B72" s="9" t="s">
        <v>108</v>
      </c>
      <c r="C72" s="9" t="s">
        <v>285</v>
      </c>
      <c r="D72" s="9" t="s">
        <v>286</v>
      </c>
      <c r="E72" s="12">
        <v>274</v>
      </c>
      <c r="F72" s="12">
        <f>E72/2.44</f>
        <v>112.29508196721312</v>
      </c>
      <c r="G72" s="9" t="s">
        <v>3</v>
      </c>
      <c r="H72" s="17">
        <v>0.67361111111111116</v>
      </c>
      <c r="I72" s="55">
        <v>8.98</v>
      </c>
      <c r="J72" s="55">
        <v>7.9</v>
      </c>
      <c r="K72" s="56">
        <v>2.0596606199999999E-2</v>
      </c>
      <c r="L72" s="57" t="s">
        <v>589</v>
      </c>
      <c r="M72" s="57" t="s">
        <v>731</v>
      </c>
      <c r="N72" s="57"/>
      <c r="O72" s="28"/>
      <c r="P72" s="57"/>
      <c r="Q72" s="52"/>
    </row>
    <row r="73" spans="2:17">
      <c r="B73" s="9" t="s">
        <v>105</v>
      </c>
      <c r="C73" s="9" t="s">
        <v>280</v>
      </c>
      <c r="D73" s="9" t="s">
        <v>279</v>
      </c>
      <c r="E73" s="12">
        <v>312</v>
      </c>
      <c r="F73" s="12">
        <f>E73/2.44</f>
        <v>127.8688524590164</v>
      </c>
      <c r="G73" s="9" t="s">
        <v>3</v>
      </c>
      <c r="H73" s="17">
        <v>0.67361111111111116</v>
      </c>
      <c r="I73" s="55">
        <v>16.829999999999998</v>
      </c>
      <c r="J73" s="55">
        <v>13.55</v>
      </c>
      <c r="K73" s="56">
        <v>6.6824999999999996E-2</v>
      </c>
      <c r="L73" s="57" t="s">
        <v>590</v>
      </c>
      <c r="M73" s="28" t="s">
        <v>711</v>
      </c>
      <c r="N73" s="57"/>
      <c r="O73" s="28"/>
      <c r="P73" s="57"/>
      <c r="Q73" s="52"/>
    </row>
    <row r="74" spans="2:17">
      <c r="B74" s="9" t="s">
        <v>115</v>
      </c>
      <c r="C74" s="9" t="s">
        <v>287</v>
      </c>
      <c r="D74" s="9" t="s">
        <v>288</v>
      </c>
      <c r="E74" s="12">
        <v>344</v>
      </c>
      <c r="F74" s="12">
        <f>E74/2.44</f>
        <v>140.98360655737704</v>
      </c>
      <c r="G74" s="9" t="s">
        <v>3</v>
      </c>
      <c r="H74" s="17">
        <v>0.67361111111111116</v>
      </c>
      <c r="I74" s="55">
        <v>17.2</v>
      </c>
      <c r="J74" s="55">
        <v>14.38</v>
      </c>
      <c r="K74" s="56">
        <v>7.1325E-2</v>
      </c>
      <c r="L74" s="57" t="s">
        <v>591</v>
      </c>
      <c r="M74" s="57" t="s">
        <v>712</v>
      </c>
      <c r="N74" s="57"/>
      <c r="O74" s="28"/>
      <c r="P74" s="57"/>
      <c r="Q74" s="52"/>
    </row>
    <row r="75" spans="2:17" ht="12.75" thickBot="1">
      <c r="B75" s="14"/>
      <c r="I75" s="55"/>
      <c r="J75" s="55"/>
      <c r="K75" s="56"/>
      <c r="L75" s="57"/>
      <c r="M75" s="52"/>
      <c r="N75" s="52"/>
      <c r="O75" s="52"/>
      <c r="P75" s="52"/>
      <c r="Q75" s="52"/>
    </row>
    <row r="76" spans="2:17" ht="36.75" thickBot="1">
      <c r="B76" s="5" t="s">
        <v>446</v>
      </c>
      <c r="C76" s="6" t="s">
        <v>54</v>
      </c>
      <c r="D76" s="6" t="s">
        <v>55</v>
      </c>
      <c r="E76" s="7" t="s">
        <v>61</v>
      </c>
      <c r="F76" s="7" t="s">
        <v>62</v>
      </c>
      <c r="G76" s="6" t="s">
        <v>63</v>
      </c>
      <c r="H76" s="6" t="s">
        <v>64</v>
      </c>
      <c r="I76" s="3" t="s">
        <v>674</v>
      </c>
      <c r="J76" s="3" t="s">
        <v>675</v>
      </c>
      <c r="K76" s="4" t="s">
        <v>692</v>
      </c>
      <c r="L76" s="4" t="s">
        <v>693</v>
      </c>
      <c r="M76" s="52" t="s">
        <v>694</v>
      </c>
      <c r="N76" s="52"/>
      <c r="O76" s="52"/>
      <c r="P76" s="52"/>
      <c r="Q76" s="52"/>
    </row>
    <row r="77" spans="2:17">
      <c r="B77" s="8" t="s">
        <v>422</v>
      </c>
      <c r="C77" s="9" t="s">
        <v>324</v>
      </c>
      <c r="D77" s="9" t="s">
        <v>324</v>
      </c>
      <c r="E77" s="12"/>
      <c r="F77" s="12"/>
      <c r="G77" s="9"/>
      <c r="H77" s="9"/>
      <c r="I77" s="55"/>
      <c r="J77" s="55"/>
      <c r="K77" s="56"/>
      <c r="L77" s="57"/>
      <c r="M77" s="52"/>
      <c r="N77" s="52"/>
      <c r="O77" s="52"/>
      <c r="P77" s="52"/>
      <c r="Q77" s="52"/>
    </row>
    <row r="78" spans="2:17">
      <c r="B78" s="15" t="s">
        <v>56</v>
      </c>
      <c r="I78" s="55"/>
      <c r="J78" s="55"/>
      <c r="K78" s="56"/>
      <c r="L78" s="57"/>
      <c r="M78" s="52"/>
      <c r="N78" s="52"/>
      <c r="O78" s="52"/>
      <c r="P78" s="52"/>
      <c r="Q78" s="52"/>
    </row>
    <row r="79" spans="2:17">
      <c r="B79" s="9" t="s">
        <v>0</v>
      </c>
      <c r="C79" s="9" t="s">
        <v>1</v>
      </c>
      <c r="D79" s="9" t="s">
        <v>2</v>
      </c>
      <c r="E79" s="12">
        <v>171</v>
      </c>
      <c r="F79" s="12">
        <f t="shared" ref="F79:F83" si="7">E79/2.44</f>
        <v>70.081967213114751</v>
      </c>
      <c r="G79" s="9" t="s">
        <v>3</v>
      </c>
      <c r="H79" s="9" t="s">
        <v>4</v>
      </c>
      <c r="I79" s="55">
        <v>5.74</v>
      </c>
      <c r="J79" s="55">
        <v>4.78</v>
      </c>
      <c r="K79" s="56">
        <v>2.0591999999999996E-2</v>
      </c>
      <c r="L79" s="57" t="s">
        <v>592</v>
      </c>
      <c r="M79" s="52" t="s">
        <v>778</v>
      </c>
      <c r="N79" s="25"/>
      <c r="O79" s="52"/>
      <c r="P79" s="52"/>
      <c r="Q79" s="52"/>
    </row>
    <row r="80" spans="2:17">
      <c r="B80" s="9" t="s">
        <v>5</v>
      </c>
      <c r="C80" s="9" t="s">
        <v>6</v>
      </c>
      <c r="D80" s="9" t="s">
        <v>7</v>
      </c>
      <c r="E80" s="12">
        <v>208</v>
      </c>
      <c r="F80" s="12">
        <f t="shared" si="7"/>
        <v>85.245901639344268</v>
      </c>
      <c r="G80" s="9" t="s">
        <v>3</v>
      </c>
      <c r="H80" s="9" t="s">
        <v>4</v>
      </c>
      <c r="I80" s="55">
        <v>6.72</v>
      </c>
      <c r="J80" s="55">
        <v>5.22</v>
      </c>
      <c r="K80" s="56">
        <v>2.4335999999999997E-2</v>
      </c>
      <c r="L80" s="57" t="s">
        <v>593</v>
      </c>
      <c r="M80" s="52" t="s">
        <v>779</v>
      </c>
      <c r="N80" s="25"/>
      <c r="O80" s="52"/>
      <c r="P80" s="52"/>
      <c r="Q80" s="52"/>
    </row>
    <row r="81" spans="1:17">
      <c r="B81" s="9" t="s">
        <v>8</v>
      </c>
      <c r="C81" s="9" t="s">
        <v>9</v>
      </c>
      <c r="D81" s="9" t="s">
        <v>10</v>
      </c>
      <c r="E81" s="12">
        <v>225</v>
      </c>
      <c r="F81" s="12">
        <f t="shared" si="7"/>
        <v>92.213114754098356</v>
      </c>
      <c r="G81" s="9" t="s">
        <v>3</v>
      </c>
      <c r="H81" s="9" t="s">
        <v>4</v>
      </c>
      <c r="I81" s="55">
        <v>8.3800000000000008</v>
      </c>
      <c r="J81" s="55">
        <v>7.06</v>
      </c>
      <c r="K81" s="56">
        <v>2.8223999999999999E-2</v>
      </c>
      <c r="L81" s="57" t="s">
        <v>594</v>
      </c>
      <c r="M81" s="52" t="s">
        <v>708</v>
      </c>
      <c r="N81" s="25"/>
      <c r="O81" s="52"/>
      <c r="P81" s="52"/>
      <c r="Q81" s="52"/>
    </row>
    <row r="82" spans="1:17">
      <c r="B82" s="9" t="s">
        <v>11</v>
      </c>
      <c r="C82" s="9" t="s">
        <v>12</v>
      </c>
      <c r="D82" s="9" t="s">
        <v>13</v>
      </c>
      <c r="E82" s="12">
        <v>243</v>
      </c>
      <c r="F82" s="12">
        <f t="shared" si="7"/>
        <v>99.590163934426229</v>
      </c>
      <c r="G82" s="9" t="s">
        <v>3</v>
      </c>
      <c r="H82" s="9" t="s">
        <v>4</v>
      </c>
      <c r="I82" s="55">
        <v>8.91</v>
      </c>
      <c r="J82" s="55">
        <v>7.77</v>
      </c>
      <c r="K82" s="56">
        <v>3.1535999999999995E-2</v>
      </c>
      <c r="L82" s="57" t="s">
        <v>595</v>
      </c>
      <c r="M82" s="52" t="s">
        <v>780</v>
      </c>
      <c r="N82" s="25"/>
      <c r="O82" s="52"/>
      <c r="P82" s="52"/>
      <c r="Q82" s="52"/>
    </row>
    <row r="83" spans="1:17">
      <c r="B83" s="9" t="s">
        <v>14</v>
      </c>
      <c r="C83" s="9" t="s">
        <v>15</v>
      </c>
      <c r="D83" s="9" t="s">
        <v>16</v>
      </c>
      <c r="E83" s="12">
        <v>276</v>
      </c>
      <c r="F83" s="12">
        <f t="shared" si="7"/>
        <v>113.11475409836066</v>
      </c>
      <c r="G83" s="9" t="s">
        <v>3</v>
      </c>
      <c r="H83" s="9" t="s">
        <v>4</v>
      </c>
      <c r="I83" s="55">
        <v>10.35</v>
      </c>
      <c r="J83" s="55">
        <v>8.9700000000000006</v>
      </c>
      <c r="K83" s="56">
        <v>3.2975999999999998E-2</v>
      </c>
      <c r="L83" s="57" t="s">
        <v>596</v>
      </c>
      <c r="M83" s="57" t="s">
        <v>781</v>
      </c>
      <c r="N83" s="25"/>
      <c r="O83" s="52"/>
      <c r="P83" s="52"/>
      <c r="Q83" s="52"/>
    </row>
    <row r="84" spans="1:17" s="4" customFormat="1">
      <c r="A84" s="31"/>
      <c r="B84" s="9" t="s">
        <v>28</v>
      </c>
      <c r="C84" s="9" t="s">
        <v>26</v>
      </c>
      <c r="D84" s="9" t="s">
        <v>27</v>
      </c>
      <c r="E84" s="12">
        <v>300</v>
      </c>
      <c r="F84" s="12">
        <f>E84/2.44</f>
        <v>122.95081967213115</v>
      </c>
      <c r="G84" s="9" t="s">
        <v>3</v>
      </c>
      <c r="H84" s="9" t="s">
        <v>4</v>
      </c>
      <c r="I84" s="55">
        <v>9.8000000000000007</v>
      </c>
      <c r="J84" s="55">
        <v>8.39</v>
      </c>
      <c r="K84" s="56">
        <v>5.3324999999999997E-2</v>
      </c>
      <c r="L84" s="57" t="s">
        <v>597</v>
      </c>
      <c r="M84" s="28" t="s">
        <v>707</v>
      </c>
      <c r="N84" s="28"/>
      <c r="O84" s="57"/>
      <c r="P84" s="57"/>
      <c r="Q84" s="57"/>
    </row>
    <row r="85" spans="1:17" s="4" customFormat="1">
      <c r="A85" s="31"/>
      <c r="B85" s="9" t="s">
        <v>17</v>
      </c>
      <c r="C85" s="9" t="s">
        <v>18</v>
      </c>
      <c r="D85" s="9" t="s">
        <v>19</v>
      </c>
      <c r="E85" s="12">
        <v>334</v>
      </c>
      <c r="F85" s="12">
        <f>E85/2.44</f>
        <v>136.88524590163934</v>
      </c>
      <c r="G85" s="9" t="s">
        <v>3</v>
      </c>
      <c r="H85" s="9" t="s">
        <v>4</v>
      </c>
      <c r="I85" s="55">
        <v>15.92</v>
      </c>
      <c r="J85" s="55">
        <v>13.48</v>
      </c>
      <c r="K85" s="56">
        <v>5.8724999999999992E-2</v>
      </c>
      <c r="L85" s="57" t="s">
        <v>598</v>
      </c>
      <c r="M85" s="57" t="s">
        <v>782</v>
      </c>
      <c r="N85" s="28"/>
      <c r="O85" s="57"/>
      <c r="P85" s="57"/>
      <c r="Q85" s="57"/>
    </row>
    <row r="86" spans="1:17" s="4" customFormat="1">
      <c r="A86" s="31"/>
      <c r="B86" s="9" t="s">
        <v>20</v>
      </c>
      <c r="C86" s="9" t="s">
        <v>21</v>
      </c>
      <c r="D86" s="9" t="s">
        <v>22</v>
      </c>
      <c r="E86" s="12">
        <v>376</v>
      </c>
      <c r="F86" s="12">
        <f>E86/2.44</f>
        <v>154.09836065573771</v>
      </c>
      <c r="G86" s="9" t="s">
        <v>3</v>
      </c>
      <c r="H86" s="9" t="s">
        <v>4</v>
      </c>
      <c r="I86" s="55">
        <v>24.84</v>
      </c>
      <c r="J86" s="55">
        <v>20.12</v>
      </c>
      <c r="K86" s="56">
        <v>7.9152000000000014E-2</v>
      </c>
      <c r="L86" s="57" t="s">
        <v>599</v>
      </c>
      <c r="M86" s="57" t="s">
        <v>783</v>
      </c>
      <c r="N86" s="28"/>
      <c r="O86" s="57"/>
      <c r="P86" s="57"/>
      <c r="Q86" s="57"/>
    </row>
    <row r="87" spans="1:17" s="4" customFormat="1">
      <c r="A87" s="31"/>
      <c r="B87" s="9" t="s">
        <v>23</v>
      </c>
      <c r="C87" s="9" t="s">
        <v>24</v>
      </c>
      <c r="D87" s="9" t="s">
        <v>25</v>
      </c>
      <c r="E87" s="12">
        <v>420</v>
      </c>
      <c r="F87" s="12">
        <f>E87/2.44</f>
        <v>172.13114754098362</v>
      </c>
      <c r="G87" s="9" t="s">
        <v>3</v>
      </c>
      <c r="H87" s="9" t="s">
        <v>4</v>
      </c>
      <c r="I87" s="55">
        <v>27.8</v>
      </c>
      <c r="J87" s="55">
        <v>24</v>
      </c>
      <c r="K87" s="56">
        <v>8.7312000000000015E-2</v>
      </c>
      <c r="L87" s="57" t="s">
        <v>600</v>
      </c>
      <c r="M87" s="57" t="s">
        <v>784</v>
      </c>
      <c r="N87" s="28"/>
      <c r="O87" s="57"/>
      <c r="P87" s="57"/>
      <c r="Q87" s="57"/>
    </row>
    <row r="88" spans="1:17" s="4" customFormat="1">
      <c r="A88" s="31"/>
      <c r="B88" s="37" t="s">
        <v>57</v>
      </c>
      <c r="E88" s="35"/>
      <c r="F88" s="35"/>
      <c r="I88" s="55"/>
      <c r="J88" s="55"/>
      <c r="K88" s="56"/>
      <c r="L88" s="57"/>
      <c r="M88" s="57"/>
      <c r="N88" s="28"/>
      <c r="O88" s="57"/>
      <c r="P88" s="57"/>
      <c r="Q88" s="57"/>
    </row>
    <row r="89" spans="1:17" s="4" customFormat="1">
      <c r="A89" s="31"/>
      <c r="B89" s="9" t="s">
        <v>29</v>
      </c>
      <c r="C89" s="9" t="s">
        <v>30</v>
      </c>
      <c r="D89" s="9" t="s">
        <v>31</v>
      </c>
      <c r="E89" s="12">
        <v>182</v>
      </c>
      <c r="F89" s="12">
        <f t="shared" ref="F89:F91" si="8">E89/2.44</f>
        <v>74.590163934426229</v>
      </c>
      <c r="G89" s="9" t="s">
        <v>3</v>
      </c>
      <c r="H89" s="9" t="s">
        <v>32</v>
      </c>
      <c r="I89" s="55">
        <v>6.32</v>
      </c>
      <c r="J89" s="55">
        <v>5.18</v>
      </c>
      <c r="K89" s="56">
        <v>2.4335999999999997E-2</v>
      </c>
      <c r="L89" s="57" t="s">
        <v>593</v>
      </c>
      <c r="M89" s="57" t="s">
        <v>785</v>
      </c>
      <c r="N89" s="28"/>
      <c r="O89" s="57"/>
      <c r="P89" s="57"/>
      <c r="Q89" s="57"/>
    </row>
    <row r="90" spans="1:17" s="4" customFormat="1">
      <c r="A90" s="31"/>
      <c r="B90" s="9" t="s">
        <v>33</v>
      </c>
      <c r="C90" s="9" t="s">
        <v>34</v>
      </c>
      <c r="D90" s="9" t="s">
        <v>35</v>
      </c>
      <c r="E90" s="12">
        <v>205</v>
      </c>
      <c r="F90" s="12">
        <f t="shared" si="8"/>
        <v>84.016393442622956</v>
      </c>
      <c r="G90" s="9" t="s">
        <v>3</v>
      </c>
      <c r="H90" s="9" t="s">
        <v>32</v>
      </c>
      <c r="I90" s="55">
        <v>7.52</v>
      </c>
      <c r="J90" s="55">
        <v>6.24</v>
      </c>
      <c r="K90" s="56">
        <v>2.6928000000000001E-2</v>
      </c>
      <c r="L90" s="57" t="s">
        <v>601</v>
      </c>
      <c r="M90" s="57" t="s">
        <v>718</v>
      </c>
      <c r="N90" s="28"/>
      <c r="O90" s="57"/>
      <c r="P90" s="57"/>
      <c r="Q90" s="57"/>
    </row>
    <row r="91" spans="1:17" s="4" customFormat="1">
      <c r="A91" s="31"/>
      <c r="B91" s="9" t="s">
        <v>36</v>
      </c>
      <c r="C91" s="9" t="s">
        <v>37</v>
      </c>
      <c r="D91" s="9" t="s">
        <v>38</v>
      </c>
      <c r="E91" s="12">
        <v>243</v>
      </c>
      <c r="F91" s="12">
        <f t="shared" si="8"/>
        <v>99.590163934426229</v>
      </c>
      <c r="G91" s="9" t="s">
        <v>3</v>
      </c>
      <c r="H91" s="9" t="s">
        <v>32</v>
      </c>
      <c r="I91" s="55">
        <v>8.93</v>
      </c>
      <c r="J91" s="55">
        <v>7.53</v>
      </c>
      <c r="K91" s="56">
        <v>3.1535999999999995E-2</v>
      </c>
      <c r="L91" s="57" t="s">
        <v>595</v>
      </c>
      <c r="M91" s="57" t="s">
        <v>780</v>
      </c>
      <c r="N91" s="28"/>
      <c r="O91" s="57"/>
      <c r="P91" s="57"/>
      <c r="Q91" s="57"/>
    </row>
    <row r="92" spans="1:17" s="4" customFormat="1">
      <c r="A92" s="31"/>
      <c r="B92" s="9" t="s">
        <v>58</v>
      </c>
      <c r="C92" s="9" t="s">
        <v>59</v>
      </c>
      <c r="D92" s="9" t="s">
        <v>60</v>
      </c>
      <c r="E92" s="12">
        <v>275</v>
      </c>
      <c r="F92" s="12">
        <f t="shared" ref="F92:F97" si="9">E92/2.44</f>
        <v>112.70491803278689</v>
      </c>
      <c r="G92" s="9" t="s">
        <v>3</v>
      </c>
      <c r="H92" s="9" t="s">
        <v>32</v>
      </c>
      <c r="I92" s="55">
        <v>9.3800000000000008</v>
      </c>
      <c r="J92" s="55">
        <v>7.97</v>
      </c>
      <c r="K92" s="56">
        <v>3.4127999999999999E-2</v>
      </c>
      <c r="L92" s="57" t="s">
        <v>597</v>
      </c>
      <c r="M92" s="28" t="s">
        <v>707</v>
      </c>
      <c r="N92" s="28"/>
      <c r="O92" s="57"/>
      <c r="P92" s="57"/>
      <c r="Q92" s="57"/>
    </row>
    <row r="93" spans="1:17" s="4" customFormat="1">
      <c r="A93" s="31"/>
      <c r="B93" s="9" t="s">
        <v>39</v>
      </c>
      <c r="C93" s="9" t="s">
        <v>40</v>
      </c>
      <c r="D93" s="9" t="s">
        <v>41</v>
      </c>
      <c r="E93" s="12">
        <v>294</v>
      </c>
      <c r="F93" s="12">
        <f t="shared" si="9"/>
        <v>120.49180327868852</v>
      </c>
      <c r="G93" s="9" t="s">
        <v>3</v>
      </c>
      <c r="H93" s="9" t="s">
        <v>32</v>
      </c>
      <c r="I93" s="55">
        <v>11.08</v>
      </c>
      <c r="J93" s="55">
        <v>9.34</v>
      </c>
      <c r="K93" s="56">
        <v>5.8724999999999992E-2</v>
      </c>
      <c r="L93" s="57" t="s">
        <v>598</v>
      </c>
      <c r="M93" s="57" t="s">
        <v>786</v>
      </c>
      <c r="N93" s="28"/>
      <c r="O93" s="57"/>
      <c r="P93" s="57"/>
      <c r="Q93" s="57"/>
    </row>
    <row r="94" spans="1:17" s="4" customFormat="1">
      <c r="A94" s="31"/>
      <c r="B94" s="9" t="s">
        <v>42</v>
      </c>
      <c r="C94" s="9" t="s">
        <v>43</v>
      </c>
      <c r="D94" s="9" t="s">
        <v>44</v>
      </c>
      <c r="E94" s="12">
        <v>332</v>
      </c>
      <c r="F94" s="12">
        <f t="shared" si="9"/>
        <v>136.0655737704918</v>
      </c>
      <c r="G94" s="9" t="s">
        <v>3</v>
      </c>
      <c r="H94" s="9" t="s">
        <v>32</v>
      </c>
      <c r="I94" s="55">
        <v>18.03</v>
      </c>
      <c r="J94" s="55">
        <v>14.145</v>
      </c>
      <c r="K94" s="56">
        <v>6.5474999999999992E-2</v>
      </c>
      <c r="L94" s="57" t="s">
        <v>582</v>
      </c>
      <c r="M94" s="57" t="s">
        <v>713</v>
      </c>
      <c r="N94" s="28"/>
      <c r="O94" s="57"/>
      <c r="P94" s="57"/>
      <c r="Q94" s="57"/>
    </row>
    <row r="95" spans="1:17" s="4" customFormat="1">
      <c r="A95" s="31"/>
      <c r="B95" s="9" t="s">
        <v>45</v>
      </c>
      <c r="C95" s="9" t="s">
        <v>46</v>
      </c>
      <c r="D95" s="9" t="s">
        <v>47</v>
      </c>
      <c r="E95" s="12">
        <v>370</v>
      </c>
      <c r="F95" s="12">
        <f t="shared" si="9"/>
        <v>151.63934426229508</v>
      </c>
      <c r="G95" s="9" t="s">
        <v>3</v>
      </c>
      <c r="H95" s="9" t="s">
        <v>32</v>
      </c>
      <c r="I95" s="55">
        <v>19.440000000000001</v>
      </c>
      <c r="J95" s="55">
        <v>15.76</v>
      </c>
      <c r="K95" s="56">
        <v>8.7584000000000009E-2</v>
      </c>
      <c r="L95" s="57" t="s">
        <v>602</v>
      </c>
      <c r="M95" s="57" t="s">
        <v>714</v>
      </c>
      <c r="N95" s="28"/>
      <c r="O95" s="57"/>
      <c r="P95" s="57"/>
      <c r="Q95" s="57"/>
    </row>
    <row r="96" spans="1:17" s="4" customFormat="1">
      <c r="A96" s="31"/>
      <c r="B96" s="9" t="s">
        <v>48</v>
      </c>
      <c r="C96" s="9" t="s">
        <v>49</v>
      </c>
      <c r="D96" s="9" t="s">
        <v>50</v>
      </c>
      <c r="E96" s="12">
        <v>446</v>
      </c>
      <c r="F96" s="12">
        <f t="shared" si="9"/>
        <v>182.78688524590163</v>
      </c>
      <c r="G96" s="9" t="s">
        <v>3</v>
      </c>
      <c r="H96" s="9" t="s">
        <v>32</v>
      </c>
      <c r="I96" s="55">
        <v>31.66</v>
      </c>
      <c r="J96" s="55">
        <v>27.44</v>
      </c>
      <c r="K96" s="56">
        <v>0.104448</v>
      </c>
      <c r="L96" s="57" t="s">
        <v>603</v>
      </c>
      <c r="M96" s="57" t="s">
        <v>787</v>
      </c>
      <c r="N96" s="28"/>
      <c r="O96" s="57"/>
      <c r="P96" s="57"/>
      <c r="Q96" s="57"/>
    </row>
    <row r="97" spans="1:17" s="4" customFormat="1">
      <c r="A97" s="31"/>
      <c r="B97" s="9" t="s">
        <v>51</v>
      </c>
      <c r="C97" s="9" t="s">
        <v>52</v>
      </c>
      <c r="D97" s="9" t="s">
        <v>53</v>
      </c>
      <c r="E97" s="12">
        <v>491</v>
      </c>
      <c r="F97" s="12">
        <f t="shared" si="9"/>
        <v>201.22950819672133</v>
      </c>
      <c r="G97" s="9" t="s">
        <v>3</v>
      </c>
      <c r="H97" s="9" t="s">
        <v>32</v>
      </c>
      <c r="I97" s="55">
        <v>35.950000000000003</v>
      </c>
      <c r="J97" s="55">
        <v>30.76</v>
      </c>
      <c r="K97" s="56">
        <v>0.11532800000000001</v>
      </c>
      <c r="L97" s="57" t="s">
        <v>604</v>
      </c>
      <c r="M97" s="57" t="s">
        <v>788</v>
      </c>
      <c r="N97" s="28"/>
      <c r="O97" s="57"/>
      <c r="P97" s="57"/>
      <c r="Q97" s="57"/>
    </row>
    <row r="98" spans="1:17" s="4" customFormat="1">
      <c r="A98" s="32"/>
      <c r="B98" s="37" t="s">
        <v>66</v>
      </c>
      <c r="C98" s="9"/>
      <c r="D98" s="9"/>
      <c r="E98" s="12"/>
      <c r="F98" s="12" t="s">
        <v>65</v>
      </c>
      <c r="I98" s="55"/>
      <c r="J98" s="55"/>
      <c r="K98" s="56"/>
      <c r="L98" s="57"/>
      <c r="M98" s="57"/>
      <c r="N98" s="28"/>
      <c r="O98" s="57"/>
      <c r="P98" s="57"/>
      <c r="Q98" s="57"/>
    </row>
    <row r="99" spans="1:17" s="4" customFormat="1">
      <c r="A99" s="31"/>
      <c r="B99" s="9" t="s">
        <v>67</v>
      </c>
      <c r="C99" s="9" t="s">
        <v>68</v>
      </c>
      <c r="D99" s="9" t="s">
        <v>69</v>
      </c>
      <c r="E99" s="12">
        <v>169</v>
      </c>
      <c r="F99" s="12">
        <f t="shared" ref="F99:F105" si="10">E99/2.44</f>
        <v>69.26229508196721</v>
      </c>
      <c r="G99" s="9" t="s">
        <v>3</v>
      </c>
      <c r="H99" s="9" t="s">
        <v>70</v>
      </c>
      <c r="I99" s="55">
        <v>7.2</v>
      </c>
      <c r="J99" s="55">
        <v>6.2</v>
      </c>
      <c r="K99" s="56">
        <v>2.4335999999999997E-2</v>
      </c>
      <c r="L99" s="57" t="s">
        <v>593</v>
      </c>
      <c r="M99" s="57" t="s">
        <v>779</v>
      </c>
      <c r="N99" s="28"/>
      <c r="O99" s="57"/>
      <c r="P99" s="57"/>
      <c r="Q99" s="57"/>
    </row>
    <row r="100" spans="1:17" s="4" customFormat="1">
      <c r="A100" s="31"/>
      <c r="B100" s="9" t="s">
        <v>71</v>
      </c>
      <c r="C100" s="9" t="s">
        <v>72</v>
      </c>
      <c r="D100" s="9" t="s">
        <v>73</v>
      </c>
      <c r="E100" s="12">
        <v>189</v>
      </c>
      <c r="F100" s="12">
        <f t="shared" si="10"/>
        <v>77.459016393442624</v>
      </c>
      <c r="G100" s="9" t="s">
        <v>3</v>
      </c>
      <c r="H100" s="9" t="s">
        <v>70</v>
      </c>
      <c r="I100" s="55">
        <v>8.9</v>
      </c>
      <c r="J100" s="55">
        <v>7.5</v>
      </c>
      <c r="K100" s="56">
        <v>2.7071999999999995E-2</v>
      </c>
      <c r="L100" s="57" t="s">
        <v>605</v>
      </c>
      <c r="M100" s="57" t="s">
        <v>718</v>
      </c>
      <c r="N100" s="28"/>
      <c r="O100" s="57"/>
      <c r="P100" s="57"/>
      <c r="Q100" s="57"/>
    </row>
    <row r="101" spans="1:17" s="4" customFormat="1">
      <c r="A101" s="31"/>
      <c r="B101" s="9" t="s">
        <v>74</v>
      </c>
      <c r="C101" s="9" t="s">
        <v>75</v>
      </c>
      <c r="D101" s="9" t="s">
        <v>76</v>
      </c>
      <c r="E101" s="12">
        <v>224</v>
      </c>
      <c r="F101" s="12">
        <f t="shared" si="10"/>
        <v>91.803278688524586</v>
      </c>
      <c r="G101" s="9" t="s">
        <v>3</v>
      </c>
      <c r="H101" s="9" t="s">
        <v>70</v>
      </c>
      <c r="I101" s="55">
        <v>9.6199999999999992</v>
      </c>
      <c r="J101" s="55">
        <v>8.18</v>
      </c>
      <c r="K101" s="56">
        <v>3.1535999999999995E-2</v>
      </c>
      <c r="L101" s="57" t="s">
        <v>595</v>
      </c>
      <c r="M101" s="57" t="s">
        <v>780</v>
      </c>
      <c r="N101" s="28"/>
      <c r="O101" s="57"/>
      <c r="P101" s="57"/>
      <c r="Q101" s="57"/>
    </row>
    <row r="102" spans="1:17" s="4" customFormat="1">
      <c r="A102" s="31"/>
      <c r="B102" s="9" t="s">
        <v>77</v>
      </c>
      <c r="C102" s="9" t="s">
        <v>18</v>
      </c>
      <c r="D102" s="9" t="s">
        <v>78</v>
      </c>
      <c r="E102" s="12">
        <v>271</v>
      </c>
      <c r="F102" s="12">
        <f t="shared" si="10"/>
        <v>111.06557377049181</v>
      </c>
      <c r="G102" s="9" t="s">
        <v>3</v>
      </c>
      <c r="H102" s="9" t="s">
        <v>70</v>
      </c>
      <c r="I102" s="55">
        <v>16.04</v>
      </c>
      <c r="J102" s="55">
        <v>13.86</v>
      </c>
      <c r="K102" s="56">
        <v>5.8724999999999992E-2</v>
      </c>
      <c r="L102" s="57" t="s">
        <v>598</v>
      </c>
      <c r="M102" s="57" t="s">
        <v>782</v>
      </c>
      <c r="N102" s="28"/>
      <c r="O102" s="57"/>
      <c r="P102" s="57"/>
      <c r="Q102" s="57"/>
    </row>
    <row r="103" spans="1:17" s="4" customFormat="1">
      <c r="A103" s="31"/>
      <c r="B103" s="9" t="s">
        <v>79</v>
      </c>
      <c r="C103" s="9" t="s">
        <v>80</v>
      </c>
      <c r="D103" s="9" t="s">
        <v>81</v>
      </c>
      <c r="E103" s="12">
        <v>305</v>
      </c>
      <c r="F103" s="12">
        <f t="shared" si="10"/>
        <v>125</v>
      </c>
      <c r="G103" s="9" t="s">
        <v>3</v>
      </c>
      <c r="H103" s="9" t="s">
        <v>70</v>
      </c>
      <c r="I103" s="55">
        <v>23.33</v>
      </c>
      <c r="J103" s="55">
        <v>19.68</v>
      </c>
      <c r="K103" s="56">
        <v>7.8880000000000006E-2</v>
      </c>
      <c r="L103" s="57" t="s">
        <v>606</v>
      </c>
      <c r="M103" s="57" t="s">
        <v>783</v>
      </c>
      <c r="N103" s="28"/>
      <c r="O103" s="57"/>
      <c r="P103" s="57"/>
      <c r="Q103" s="57"/>
    </row>
    <row r="104" spans="1:17" s="4" customFormat="1">
      <c r="A104" s="31"/>
      <c r="B104" s="9" t="s">
        <v>82</v>
      </c>
      <c r="C104" s="9" t="s">
        <v>83</v>
      </c>
      <c r="D104" s="9" t="s">
        <v>84</v>
      </c>
      <c r="E104" s="12">
        <v>341</v>
      </c>
      <c r="F104" s="12">
        <f t="shared" si="10"/>
        <v>139.75409836065575</v>
      </c>
      <c r="G104" s="9" t="s">
        <v>3</v>
      </c>
      <c r="H104" s="9" t="s">
        <v>70</v>
      </c>
      <c r="I104" s="55">
        <v>26.39</v>
      </c>
      <c r="J104" s="55">
        <v>22.24</v>
      </c>
      <c r="K104" s="56">
        <v>8.7584000000000009E-2</v>
      </c>
      <c r="L104" s="57" t="s">
        <v>602</v>
      </c>
      <c r="M104" s="57" t="s">
        <v>784</v>
      </c>
      <c r="N104" s="28"/>
      <c r="O104" s="57"/>
      <c r="P104" s="57"/>
      <c r="Q104" s="57"/>
    </row>
    <row r="105" spans="1:17" s="4" customFormat="1">
      <c r="A105" s="31"/>
      <c r="B105" s="9" t="s">
        <v>85</v>
      </c>
      <c r="C105" s="9" t="s">
        <v>52</v>
      </c>
      <c r="D105" s="9" t="s">
        <v>86</v>
      </c>
      <c r="E105" s="12">
        <v>452</v>
      </c>
      <c r="F105" s="12">
        <f t="shared" si="10"/>
        <v>185.24590163934425</v>
      </c>
      <c r="G105" s="9" t="s">
        <v>3</v>
      </c>
      <c r="H105" s="9" t="s">
        <v>70</v>
      </c>
      <c r="I105" s="55">
        <v>35.72</v>
      </c>
      <c r="J105" s="55">
        <v>32.46</v>
      </c>
      <c r="K105" s="56">
        <v>0.11532800000000001</v>
      </c>
      <c r="L105" s="28" t="s">
        <v>604</v>
      </c>
      <c r="M105" s="57" t="s">
        <v>788</v>
      </c>
      <c r="N105" s="28"/>
      <c r="O105" s="57"/>
      <c r="P105" s="57"/>
      <c r="Q105" s="57"/>
    </row>
    <row r="106" spans="1:17" s="4" customFormat="1">
      <c r="A106" s="31"/>
      <c r="B106" s="37" t="s">
        <v>93</v>
      </c>
      <c r="E106" s="35"/>
      <c r="F106" s="35"/>
      <c r="I106" s="55"/>
      <c r="J106" s="55"/>
      <c r="K106" s="56"/>
      <c r="L106" s="57"/>
      <c r="M106" s="57"/>
      <c r="N106" s="28"/>
      <c r="O106" s="57"/>
      <c r="P106" s="57"/>
      <c r="Q106" s="57"/>
    </row>
    <row r="107" spans="1:17" s="4" customFormat="1">
      <c r="A107" s="31"/>
      <c r="B107" s="9" t="s">
        <v>87</v>
      </c>
      <c r="C107" s="9" t="s">
        <v>325</v>
      </c>
      <c r="D107" s="9" t="s">
        <v>330</v>
      </c>
      <c r="E107" s="12">
        <v>200</v>
      </c>
      <c r="F107" s="12">
        <f t="shared" ref="F107:F112" si="11">E107/2.44</f>
        <v>81.967213114754102</v>
      </c>
      <c r="G107" s="9" t="s">
        <v>3</v>
      </c>
      <c r="H107" s="17">
        <v>0.67361111111111116</v>
      </c>
      <c r="I107" s="55">
        <v>7.33</v>
      </c>
      <c r="J107" s="55">
        <v>6.15</v>
      </c>
      <c r="K107" s="56">
        <v>2.8367999999999997E-2</v>
      </c>
      <c r="L107" s="57" t="s">
        <v>607</v>
      </c>
      <c r="M107" s="57" t="s">
        <v>708</v>
      </c>
      <c r="N107" s="28"/>
      <c r="O107" s="57"/>
      <c r="P107" s="57"/>
      <c r="Q107" s="57"/>
    </row>
    <row r="108" spans="1:17" s="4" customFormat="1">
      <c r="A108" s="31"/>
      <c r="B108" s="9" t="s">
        <v>88</v>
      </c>
      <c r="C108" s="9" t="s">
        <v>326</v>
      </c>
      <c r="D108" s="9" t="s">
        <v>331</v>
      </c>
      <c r="E108" s="12">
        <v>225</v>
      </c>
      <c r="F108" s="12">
        <f t="shared" si="11"/>
        <v>92.213114754098356</v>
      </c>
      <c r="G108" s="9" t="s">
        <v>3</v>
      </c>
      <c r="H108" s="17">
        <v>0.67361111111111116</v>
      </c>
      <c r="I108" s="55">
        <v>8.19</v>
      </c>
      <c r="J108" s="55">
        <v>6.98</v>
      </c>
      <c r="K108" s="56">
        <v>3.1247999999999995E-2</v>
      </c>
      <c r="L108" s="57" t="s">
        <v>608</v>
      </c>
      <c r="M108" s="57" t="s">
        <v>709</v>
      </c>
      <c r="N108" s="28"/>
      <c r="O108" s="57"/>
      <c r="P108" s="57"/>
      <c r="Q108" s="57"/>
    </row>
    <row r="109" spans="1:17" s="4" customFormat="1">
      <c r="A109" s="31"/>
      <c r="B109" s="9" t="s">
        <v>89</v>
      </c>
      <c r="C109" s="9" t="s">
        <v>327</v>
      </c>
      <c r="D109" s="9" t="s">
        <v>332</v>
      </c>
      <c r="E109" s="12">
        <v>248</v>
      </c>
      <c r="F109" s="12">
        <f t="shared" si="11"/>
        <v>101.63934426229508</v>
      </c>
      <c r="G109" s="9" t="s">
        <v>3</v>
      </c>
      <c r="H109" s="17">
        <v>0.67361111111111116</v>
      </c>
      <c r="I109" s="55">
        <v>9.1199999999999992</v>
      </c>
      <c r="J109" s="55">
        <v>7.43</v>
      </c>
      <c r="K109" s="56">
        <v>3.4127999999999999E-2</v>
      </c>
      <c r="L109" s="57" t="s">
        <v>609</v>
      </c>
      <c r="M109" s="28" t="s">
        <v>707</v>
      </c>
      <c r="N109" s="28"/>
      <c r="O109" s="57"/>
      <c r="P109" s="57"/>
      <c r="Q109" s="57"/>
    </row>
    <row r="110" spans="1:17">
      <c r="B110" s="9" t="s">
        <v>91</v>
      </c>
      <c r="C110" s="9" t="s">
        <v>343</v>
      </c>
      <c r="D110" s="9" t="s">
        <v>333</v>
      </c>
      <c r="E110" s="12">
        <v>271</v>
      </c>
      <c r="F110" s="12">
        <f t="shared" si="11"/>
        <v>111.06557377049181</v>
      </c>
      <c r="G110" s="9" t="s">
        <v>3</v>
      </c>
      <c r="H110" s="17">
        <v>0.67361111111111116</v>
      </c>
      <c r="I110" s="55">
        <v>10.95</v>
      </c>
      <c r="J110" s="55">
        <v>8.5</v>
      </c>
      <c r="K110" s="56">
        <v>3.7007999999999992E-2</v>
      </c>
      <c r="L110" s="57" t="s">
        <v>610</v>
      </c>
      <c r="M110" s="57" t="s">
        <v>710</v>
      </c>
      <c r="N110" s="25"/>
      <c r="O110" s="52"/>
      <c r="P110" s="52"/>
      <c r="Q110" s="52"/>
    </row>
    <row r="111" spans="1:17">
      <c r="B111" s="9" t="s">
        <v>90</v>
      </c>
      <c r="C111" s="9" t="s">
        <v>328</v>
      </c>
      <c r="D111" s="9" t="s">
        <v>334</v>
      </c>
      <c r="E111" s="12">
        <v>319</v>
      </c>
      <c r="F111" s="12">
        <f t="shared" si="11"/>
        <v>130.73770491803279</v>
      </c>
      <c r="G111" s="9" t="s">
        <v>3</v>
      </c>
      <c r="H111" s="17">
        <v>0.67361111111111116</v>
      </c>
      <c r="I111" s="55">
        <v>16.579999999999998</v>
      </c>
      <c r="J111" s="55">
        <v>13.78</v>
      </c>
      <c r="K111" s="56">
        <v>8.0784000000000022E-2</v>
      </c>
      <c r="L111" s="57" t="s">
        <v>611</v>
      </c>
      <c r="M111" s="57" t="s">
        <v>711</v>
      </c>
      <c r="N111" s="25"/>
      <c r="O111" s="52"/>
      <c r="P111" s="52"/>
      <c r="Q111" s="52"/>
    </row>
    <row r="112" spans="1:17">
      <c r="B112" s="9" t="s">
        <v>92</v>
      </c>
      <c r="C112" s="9" t="s">
        <v>329</v>
      </c>
      <c r="D112" s="9" t="s">
        <v>335</v>
      </c>
      <c r="E112" s="12">
        <v>342</v>
      </c>
      <c r="F112" s="12">
        <f t="shared" si="11"/>
        <v>140.1639344262295</v>
      </c>
      <c r="G112" s="9" t="s">
        <v>3</v>
      </c>
      <c r="H112" s="17">
        <v>0.67361111111111116</v>
      </c>
      <c r="I112" s="55">
        <v>17.690000000000001</v>
      </c>
      <c r="J112" s="55">
        <v>14.12</v>
      </c>
      <c r="K112" s="56">
        <v>8.6224000000000009E-2</v>
      </c>
      <c r="L112" s="57" t="s">
        <v>612</v>
      </c>
      <c r="M112" s="57" t="s">
        <v>712</v>
      </c>
      <c r="N112" s="25"/>
      <c r="O112" s="52"/>
      <c r="P112" s="52"/>
      <c r="Q112" s="52"/>
    </row>
    <row r="113" spans="1:17" ht="12.75" thickBot="1">
      <c r="I113" s="55"/>
      <c r="J113" s="55"/>
      <c r="K113" s="56"/>
      <c r="L113" s="57"/>
      <c r="M113" s="52"/>
      <c r="N113" s="52"/>
      <c r="O113" s="52"/>
      <c r="P113" s="52"/>
      <c r="Q113" s="52"/>
    </row>
    <row r="114" spans="1:17" ht="36.75" thickBot="1">
      <c r="B114" s="5" t="s">
        <v>166</v>
      </c>
      <c r="C114" s="6" t="s">
        <v>54</v>
      </c>
      <c r="D114" s="6" t="s">
        <v>55</v>
      </c>
      <c r="E114" s="7" t="s">
        <v>61</v>
      </c>
      <c r="F114" s="7" t="s">
        <v>62</v>
      </c>
      <c r="G114" s="6" t="s">
        <v>63</v>
      </c>
      <c r="H114" s="6" t="s">
        <v>64</v>
      </c>
      <c r="I114" s="55" t="s">
        <v>674</v>
      </c>
      <c r="J114" s="55" t="s">
        <v>675</v>
      </c>
      <c r="K114" s="56" t="s">
        <v>692</v>
      </c>
      <c r="L114" s="57" t="s">
        <v>693</v>
      </c>
      <c r="M114" s="52" t="s">
        <v>694</v>
      </c>
      <c r="N114" s="52"/>
      <c r="O114" s="52"/>
      <c r="P114" s="52"/>
      <c r="Q114" s="52"/>
    </row>
    <row r="115" spans="1:17">
      <c r="B115" s="8" t="s">
        <v>423</v>
      </c>
      <c r="C115" s="41" t="s">
        <v>324</v>
      </c>
      <c r="D115" s="41" t="s">
        <v>324</v>
      </c>
      <c r="I115" s="55"/>
      <c r="J115" s="55"/>
      <c r="K115" s="56"/>
      <c r="L115" s="57"/>
      <c r="M115" s="52"/>
      <c r="N115" s="52"/>
      <c r="O115" s="52"/>
      <c r="P115" s="52"/>
      <c r="Q115" s="52"/>
    </row>
    <row r="116" spans="1:17">
      <c r="B116" s="15" t="s">
        <v>56</v>
      </c>
      <c r="C116" s="9"/>
      <c r="D116" s="9"/>
      <c r="I116" s="55"/>
      <c r="J116" s="55"/>
      <c r="K116" s="56"/>
      <c r="L116" s="57"/>
      <c r="M116" s="52"/>
      <c r="N116" s="52"/>
      <c r="O116" s="52"/>
      <c r="P116" s="52"/>
      <c r="Q116" s="52"/>
    </row>
    <row r="117" spans="1:17">
      <c r="B117" s="9" t="s">
        <v>153</v>
      </c>
      <c r="C117" s="9" t="s">
        <v>1</v>
      </c>
      <c r="D117" s="9" t="s">
        <v>2</v>
      </c>
      <c r="E117" s="12">
        <v>171.11984104714449</v>
      </c>
      <c r="F117" s="12">
        <v>67.370016160293105</v>
      </c>
      <c r="G117" s="9" t="s">
        <v>3</v>
      </c>
      <c r="H117" s="9" t="s">
        <v>154</v>
      </c>
      <c r="I117" s="55">
        <v>9.5</v>
      </c>
      <c r="J117" s="55">
        <v>7.1</v>
      </c>
      <c r="K117" s="56">
        <v>3.0940000000000002E-2</v>
      </c>
      <c r="L117" s="57" t="s">
        <v>613</v>
      </c>
      <c r="M117" s="52" t="s">
        <v>771</v>
      </c>
      <c r="N117" s="25"/>
      <c r="O117" s="52"/>
      <c r="P117" s="52"/>
      <c r="Q117" s="52"/>
    </row>
    <row r="118" spans="1:17">
      <c r="B118" s="9" t="s">
        <v>155</v>
      </c>
      <c r="C118" s="9" t="s">
        <v>6</v>
      </c>
      <c r="D118" s="9" t="s">
        <v>7</v>
      </c>
      <c r="E118" s="12">
        <v>207.88939366884497</v>
      </c>
      <c r="F118" s="12">
        <v>81.846217979860228</v>
      </c>
      <c r="G118" s="9" t="s">
        <v>3</v>
      </c>
      <c r="H118" s="9" t="s">
        <v>154</v>
      </c>
      <c r="I118" s="55">
        <v>11.2</v>
      </c>
      <c r="J118" s="55">
        <v>9.1999999999999993</v>
      </c>
      <c r="K118" s="56">
        <v>3.5672000000000009E-2</v>
      </c>
      <c r="L118" s="57" t="s">
        <v>614</v>
      </c>
      <c r="M118" s="52" t="s">
        <v>772</v>
      </c>
      <c r="N118" s="25"/>
      <c r="O118" s="52"/>
      <c r="P118" s="52"/>
      <c r="Q118" s="52"/>
    </row>
    <row r="119" spans="1:17">
      <c r="B119" s="9" t="s">
        <v>156</v>
      </c>
      <c r="C119" s="9" t="s">
        <v>9</v>
      </c>
      <c r="D119" s="9" t="s">
        <v>10</v>
      </c>
      <c r="E119" s="12">
        <v>243.24473272817235</v>
      </c>
      <c r="F119" s="12">
        <v>95.765642806367069</v>
      </c>
      <c r="G119" s="9" t="s">
        <v>3</v>
      </c>
      <c r="H119" s="9" t="s">
        <v>154</v>
      </c>
      <c r="I119" s="55">
        <v>11.45</v>
      </c>
      <c r="J119" s="55">
        <v>9.98</v>
      </c>
      <c r="K119" s="56">
        <v>4.0586000000000004E-2</v>
      </c>
      <c r="L119" s="57" t="s">
        <v>615</v>
      </c>
      <c r="M119" s="52" t="s">
        <v>773</v>
      </c>
      <c r="N119" s="25"/>
      <c r="O119" s="52"/>
      <c r="P119" s="52"/>
      <c r="Q119" s="52"/>
    </row>
    <row r="120" spans="1:17">
      <c r="B120" s="9" t="s">
        <v>157</v>
      </c>
      <c r="C120" s="9" t="s">
        <v>12</v>
      </c>
      <c r="D120" s="9" t="s">
        <v>13</v>
      </c>
      <c r="E120" s="12">
        <v>275.77164466275354</v>
      </c>
      <c r="F120" s="12">
        <v>108.57151364675336</v>
      </c>
      <c r="G120" s="9" t="s">
        <v>3</v>
      </c>
      <c r="H120" s="9" t="s">
        <v>154</v>
      </c>
      <c r="I120" s="55">
        <v>14.14</v>
      </c>
      <c r="J120" s="55">
        <v>11.82</v>
      </c>
      <c r="K120" s="56">
        <v>4.4772000000000006E-2</v>
      </c>
      <c r="L120" s="57" t="s">
        <v>616</v>
      </c>
      <c r="M120" s="52" t="s">
        <v>774</v>
      </c>
      <c r="N120" s="25"/>
      <c r="O120" s="52"/>
      <c r="P120" s="52"/>
      <c r="Q120" s="52"/>
    </row>
    <row r="121" spans="1:17">
      <c r="B121" s="9" t="s">
        <v>158</v>
      </c>
      <c r="C121" s="9" t="s">
        <v>15</v>
      </c>
      <c r="D121" s="9" t="s">
        <v>16</v>
      </c>
      <c r="E121" s="12">
        <v>289.9137802864845</v>
      </c>
      <c r="F121" s="12">
        <v>114.1392835773561</v>
      </c>
      <c r="G121" s="9" t="s">
        <v>3</v>
      </c>
      <c r="H121" s="9" t="s">
        <v>154</v>
      </c>
      <c r="I121" s="55">
        <v>14.74</v>
      </c>
      <c r="J121" s="55">
        <v>12.36</v>
      </c>
      <c r="K121" s="56">
        <v>4.6592000000000008E-2</v>
      </c>
      <c r="L121" s="57" t="s">
        <v>617</v>
      </c>
      <c r="M121" s="52" t="s">
        <v>775</v>
      </c>
      <c r="N121" s="25"/>
      <c r="O121" s="52"/>
      <c r="P121" s="52"/>
      <c r="Q121" s="52"/>
    </row>
    <row r="122" spans="1:17" s="16" customFormat="1">
      <c r="A122" s="33"/>
      <c r="B122" s="9" t="s">
        <v>169</v>
      </c>
      <c r="C122" s="9" t="s">
        <v>167</v>
      </c>
      <c r="D122" s="9" t="s">
        <v>168</v>
      </c>
      <c r="E122" s="12">
        <v>300</v>
      </c>
      <c r="F122" s="12">
        <f>E122/2.44</f>
        <v>122.95081967213115</v>
      </c>
      <c r="G122" s="9" t="s">
        <v>3</v>
      </c>
      <c r="H122" s="9" t="s">
        <v>154</v>
      </c>
      <c r="I122" s="77">
        <v>14.93</v>
      </c>
      <c r="J122" s="77">
        <v>12.47</v>
      </c>
      <c r="K122" s="75">
        <v>4.7865999999999999E-2</v>
      </c>
      <c r="L122" s="28" t="s">
        <v>618</v>
      </c>
      <c r="M122" s="28" t="s">
        <v>706</v>
      </c>
      <c r="N122" s="25"/>
      <c r="O122" s="25"/>
      <c r="P122" s="25"/>
      <c r="Q122" s="25"/>
    </row>
    <row r="123" spans="1:17">
      <c r="B123" s="9" t="s">
        <v>159</v>
      </c>
      <c r="C123" s="9" t="s">
        <v>160</v>
      </c>
      <c r="D123" s="9" t="s">
        <v>19</v>
      </c>
      <c r="E123" s="12">
        <v>333.75440072005046</v>
      </c>
      <c r="F123" s="12">
        <v>131.39937036222457</v>
      </c>
      <c r="G123" s="9" t="s">
        <v>3</v>
      </c>
      <c r="H123" s="9" t="s">
        <v>154</v>
      </c>
      <c r="I123" s="55">
        <v>18.41</v>
      </c>
      <c r="J123" s="55">
        <v>15.08</v>
      </c>
      <c r="K123" s="56">
        <v>5.223400000000001E-2</v>
      </c>
      <c r="L123" s="57" t="s">
        <v>619</v>
      </c>
      <c r="M123" s="25" t="s">
        <v>764</v>
      </c>
      <c r="N123" s="25"/>
      <c r="O123" s="52"/>
      <c r="P123" s="52"/>
      <c r="Q123" s="52"/>
    </row>
    <row r="124" spans="1:17">
      <c r="B124" s="9" t="s">
        <v>161</v>
      </c>
      <c r="C124" s="9" t="s">
        <v>21</v>
      </c>
      <c r="D124" s="9" t="s">
        <v>22</v>
      </c>
      <c r="E124" s="12">
        <v>376.18080759124331</v>
      </c>
      <c r="F124" s="12">
        <v>148.10268015403278</v>
      </c>
      <c r="G124" s="9" t="s">
        <v>3</v>
      </c>
      <c r="H124" s="9" t="s">
        <v>154</v>
      </c>
      <c r="I124" s="55">
        <v>23.86</v>
      </c>
      <c r="J124" s="55">
        <v>19.71</v>
      </c>
      <c r="K124" s="56">
        <v>8.3232000000000014E-2</v>
      </c>
      <c r="L124" s="57" t="s">
        <v>620</v>
      </c>
      <c r="M124" s="25" t="s">
        <v>765</v>
      </c>
      <c r="N124" s="25"/>
      <c r="O124" s="52"/>
      <c r="P124" s="52"/>
      <c r="Q124" s="52"/>
    </row>
    <row r="125" spans="1:17">
      <c r="B125" s="9" t="s">
        <v>162</v>
      </c>
      <c r="C125" s="9" t="s">
        <v>24</v>
      </c>
      <c r="D125" s="9" t="s">
        <v>25</v>
      </c>
      <c r="E125" s="12">
        <v>420.02142802480921</v>
      </c>
      <c r="F125" s="12">
        <v>165.36276693890127</v>
      </c>
      <c r="G125" s="9" t="s">
        <v>3</v>
      </c>
      <c r="H125" s="9" t="s">
        <v>154</v>
      </c>
      <c r="I125" s="55">
        <v>26.41</v>
      </c>
      <c r="J125" s="55">
        <v>22.3</v>
      </c>
      <c r="K125" s="56">
        <v>9.1664000000000009E-2</v>
      </c>
      <c r="L125" s="57" t="s">
        <v>621</v>
      </c>
      <c r="M125" s="28" t="s">
        <v>766</v>
      </c>
      <c r="N125" s="25"/>
      <c r="O125" s="52"/>
      <c r="P125" s="52"/>
      <c r="Q125" s="52"/>
    </row>
    <row r="126" spans="1:17">
      <c r="B126" s="37" t="s">
        <v>57</v>
      </c>
      <c r="C126" s="4"/>
      <c r="D126" s="4"/>
      <c r="E126" s="35"/>
      <c r="F126" s="35"/>
      <c r="G126" s="4"/>
      <c r="H126" s="4"/>
      <c r="I126" s="55"/>
      <c r="J126" s="55"/>
      <c r="K126" s="56"/>
      <c r="L126" s="57"/>
      <c r="M126" s="52"/>
      <c r="N126" s="52"/>
      <c r="O126" s="52"/>
      <c r="P126" s="52"/>
      <c r="Q126" s="52"/>
    </row>
    <row r="127" spans="1:17">
      <c r="B127" s="9" t="s">
        <v>170</v>
      </c>
      <c r="C127" s="9" t="s">
        <v>30</v>
      </c>
      <c r="D127" s="9" t="s">
        <v>31</v>
      </c>
      <c r="E127" s="12">
        <v>182.40888136272312</v>
      </c>
      <c r="F127" s="12">
        <v>71.814520221544541</v>
      </c>
      <c r="G127" s="9" t="s">
        <v>3</v>
      </c>
      <c r="H127" s="9" t="s">
        <v>171</v>
      </c>
      <c r="I127" s="55">
        <v>10.5</v>
      </c>
      <c r="J127" s="55">
        <v>7.2</v>
      </c>
      <c r="K127" s="56">
        <v>3.5672000000000009E-2</v>
      </c>
      <c r="L127" s="57" t="s">
        <v>614</v>
      </c>
      <c r="M127" s="52" t="s">
        <v>776</v>
      </c>
      <c r="N127" s="25"/>
      <c r="O127" s="52"/>
      <c r="P127" s="52"/>
      <c r="Q127" s="52"/>
    </row>
    <row r="128" spans="1:17">
      <c r="B128" s="9" t="s">
        <v>172</v>
      </c>
      <c r="C128" s="9" t="s">
        <v>34</v>
      </c>
      <c r="D128" s="9" t="s">
        <v>35</v>
      </c>
      <c r="E128" s="12">
        <v>205.20477577288497</v>
      </c>
      <c r="F128" s="12">
        <v>80.789281800348419</v>
      </c>
      <c r="G128" s="9" t="s">
        <v>3</v>
      </c>
      <c r="H128" s="9" t="s">
        <v>171</v>
      </c>
      <c r="I128" s="55">
        <v>11.6</v>
      </c>
      <c r="J128" s="55">
        <v>9.06</v>
      </c>
      <c r="K128" s="56">
        <v>3.8948000000000003E-2</v>
      </c>
      <c r="L128" s="57" t="s">
        <v>622</v>
      </c>
      <c r="M128" s="52" t="s">
        <v>777</v>
      </c>
      <c r="N128" s="25"/>
      <c r="O128" s="52"/>
      <c r="P128" s="52"/>
      <c r="Q128" s="52"/>
    </row>
    <row r="129" spans="1:17">
      <c r="B129" s="9" t="s">
        <v>173</v>
      </c>
      <c r="C129" s="9" t="s">
        <v>37</v>
      </c>
      <c r="D129" s="9" t="s">
        <v>38</v>
      </c>
      <c r="E129" s="12">
        <v>243.00205760445732</v>
      </c>
      <c r="F129" s="12">
        <v>95.670101419077682</v>
      </c>
      <c r="G129" s="9" t="s">
        <v>3</v>
      </c>
      <c r="H129" s="9" t="s">
        <v>171</v>
      </c>
      <c r="I129" s="55">
        <v>13.51</v>
      </c>
      <c r="J129" s="55">
        <v>11.04</v>
      </c>
      <c r="K129" s="56">
        <v>4.4954000000000015E-2</v>
      </c>
      <c r="L129" s="57" t="s">
        <v>623</v>
      </c>
      <c r="M129" s="52" t="s">
        <v>774</v>
      </c>
      <c r="N129" s="25"/>
      <c r="O129" s="52"/>
      <c r="P129" s="52"/>
      <c r="Q129" s="52"/>
    </row>
    <row r="130" spans="1:17">
      <c r="B130" s="9" t="s">
        <v>174</v>
      </c>
      <c r="C130" s="9" t="s">
        <v>175</v>
      </c>
      <c r="D130" s="9" t="s">
        <v>552</v>
      </c>
      <c r="E130" s="12">
        <v>262.80030441382672</v>
      </c>
      <c r="F130" s="12">
        <v>103.46468677709713</v>
      </c>
      <c r="G130" s="9" t="s">
        <v>3</v>
      </c>
      <c r="H130" s="9" t="s">
        <v>57</v>
      </c>
      <c r="I130" s="55">
        <v>15.96</v>
      </c>
      <c r="J130" s="55">
        <v>12.06</v>
      </c>
      <c r="K130" s="56">
        <v>4.7865999999999999E-2</v>
      </c>
      <c r="L130" s="57" t="s">
        <v>618</v>
      </c>
      <c r="M130" s="52" t="s">
        <v>706</v>
      </c>
      <c r="N130" s="25"/>
      <c r="O130" s="52"/>
      <c r="P130" s="52"/>
      <c r="Q130" s="52"/>
    </row>
    <row r="131" spans="1:17">
      <c r="B131" s="9" t="s">
        <v>176</v>
      </c>
      <c r="C131" s="9" t="s">
        <v>40</v>
      </c>
      <c r="D131" s="9" t="s">
        <v>41</v>
      </c>
      <c r="E131" s="12">
        <v>293.80435667293978</v>
      </c>
      <c r="F131" s="12">
        <v>115.67100656414952</v>
      </c>
      <c r="G131" s="9" t="s">
        <v>3</v>
      </c>
      <c r="H131" s="9" t="s">
        <v>171</v>
      </c>
      <c r="I131" s="55">
        <v>16.25</v>
      </c>
      <c r="J131" s="55">
        <v>12.64</v>
      </c>
      <c r="K131" s="56">
        <v>5.223400000000001E-2</v>
      </c>
      <c r="L131" s="57" t="s">
        <v>619</v>
      </c>
      <c r="M131" s="52" t="s">
        <v>764</v>
      </c>
      <c r="N131" s="25"/>
      <c r="O131" s="52"/>
      <c r="P131" s="52"/>
      <c r="Q131" s="52"/>
    </row>
    <row r="132" spans="1:17">
      <c r="B132" s="9" t="s">
        <v>177</v>
      </c>
      <c r="C132" s="9" t="s">
        <v>43</v>
      </c>
      <c r="D132" s="9" t="s">
        <v>44</v>
      </c>
      <c r="E132" s="12">
        <v>331.60217128360301</v>
      </c>
      <c r="F132" s="12">
        <v>130.55203593842637</v>
      </c>
      <c r="G132" s="9" t="s">
        <v>3</v>
      </c>
      <c r="H132" s="9" t="s">
        <v>171</v>
      </c>
      <c r="I132" s="55">
        <v>19.14</v>
      </c>
      <c r="J132" s="55">
        <v>14.84</v>
      </c>
      <c r="K132" s="56">
        <v>5.7694000000000009E-2</v>
      </c>
      <c r="L132" s="57" t="s">
        <v>624</v>
      </c>
      <c r="M132" s="52" t="s">
        <v>767</v>
      </c>
      <c r="N132" s="25"/>
      <c r="O132" s="52"/>
      <c r="P132" s="52"/>
      <c r="Q132" s="52"/>
    </row>
    <row r="133" spans="1:17">
      <c r="B133" s="9" t="s">
        <v>178</v>
      </c>
      <c r="C133" s="9" t="s">
        <v>46</v>
      </c>
      <c r="D133" s="9" t="s">
        <v>47</v>
      </c>
      <c r="E133" s="12">
        <v>370.20264720825537</v>
      </c>
      <c r="F133" s="12">
        <v>145.74907370403756</v>
      </c>
      <c r="G133" s="9" t="s">
        <v>3</v>
      </c>
      <c r="H133" s="9" t="s">
        <v>171</v>
      </c>
      <c r="I133" s="55">
        <v>21.49</v>
      </c>
      <c r="J133" s="55">
        <v>17.420000000000002</v>
      </c>
      <c r="K133" s="56">
        <v>6.3518000000000019E-2</v>
      </c>
      <c r="L133" s="57" t="s">
        <v>625</v>
      </c>
      <c r="M133" s="52" t="s">
        <v>768</v>
      </c>
      <c r="N133" s="25"/>
      <c r="O133" s="52"/>
      <c r="P133" s="52"/>
      <c r="Q133" s="52"/>
    </row>
    <row r="134" spans="1:17">
      <c r="B134" s="9" t="s">
        <v>179</v>
      </c>
      <c r="C134" s="9" t="s">
        <v>49</v>
      </c>
      <c r="D134" s="9" t="s">
        <v>50</v>
      </c>
      <c r="E134" s="12">
        <v>446.00448428238923</v>
      </c>
      <c r="F134" s="12">
        <v>175.59231664660993</v>
      </c>
      <c r="G134" s="9" t="s">
        <v>3</v>
      </c>
      <c r="H134" s="9" t="s">
        <v>171</v>
      </c>
      <c r="I134" s="55">
        <v>32.76</v>
      </c>
      <c r="J134" s="55">
        <v>27.54</v>
      </c>
      <c r="K134" s="56">
        <v>0.10825600000000002</v>
      </c>
      <c r="L134" s="57" t="s">
        <v>626</v>
      </c>
      <c r="M134" s="52" t="s">
        <v>769</v>
      </c>
      <c r="N134" s="25"/>
      <c r="O134" s="52"/>
      <c r="P134" s="52"/>
      <c r="Q134" s="52"/>
    </row>
    <row r="135" spans="1:17">
      <c r="B135" s="9" t="s">
        <v>180</v>
      </c>
      <c r="C135" s="9" t="s">
        <v>52</v>
      </c>
      <c r="D135" s="9" t="s">
        <v>53</v>
      </c>
      <c r="E135" s="12">
        <v>491.00407330285969</v>
      </c>
      <c r="F135" s="12">
        <v>193.30869027671642</v>
      </c>
      <c r="G135" s="9" t="s">
        <v>3</v>
      </c>
      <c r="H135" s="9" t="s">
        <v>171</v>
      </c>
      <c r="I135" s="55">
        <v>36.799999999999997</v>
      </c>
      <c r="J135" s="55">
        <v>29.41</v>
      </c>
      <c r="K135" s="56">
        <v>0.11913600000000001</v>
      </c>
      <c r="L135" s="57" t="s">
        <v>627</v>
      </c>
      <c r="M135" s="52" t="s">
        <v>770</v>
      </c>
      <c r="N135" s="25"/>
      <c r="O135" s="52"/>
      <c r="P135" s="52"/>
      <c r="Q135" s="52"/>
    </row>
    <row r="136" spans="1:17">
      <c r="B136" s="37" t="s">
        <v>66</v>
      </c>
      <c r="C136" s="4"/>
      <c r="D136" s="4"/>
      <c r="E136" s="35"/>
      <c r="F136" s="35"/>
      <c r="G136" s="4"/>
      <c r="H136" s="4"/>
      <c r="I136" s="55"/>
      <c r="J136" s="55"/>
      <c r="K136" s="56"/>
      <c r="L136" s="57"/>
      <c r="M136" s="52"/>
      <c r="N136" s="52"/>
      <c r="O136" s="52"/>
      <c r="P136" s="52"/>
      <c r="Q136" s="52"/>
    </row>
    <row r="137" spans="1:17">
      <c r="A137" s="32"/>
      <c r="B137" s="9" t="s">
        <v>181</v>
      </c>
      <c r="C137" s="9" t="s">
        <v>182</v>
      </c>
      <c r="D137" s="9" t="s">
        <v>314</v>
      </c>
      <c r="E137" s="12">
        <v>168.56823544191238</v>
      </c>
      <c r="F137" s="12">
        <v>66.365447024374944</v>
      </c>
      <c r="G137" s="9" t="s">
        <v>3</v>
      </c>
      <c r="H137" s="9" t="s">
        <v>183</v>
      </c>
      <c r="I137" s="55">
        <v>9.5</v>
      </c>
      <c r="J137" s="55">
        <v>7.1</v>
      </c>
      <c r="K137" s="56">
        <v>3.5672000000000009E-2</v>
      </c>
      <c r="L137" s="57" t="s">
        <v>614</v>
      </c>
      <c r="M137" s="52" t="s">
        <v>772</v>
      </c>
      <c r="N137" s="25"/>
      <c r="O137" s="52"/>
      <c r="P137" s="52"/>
      <c r="Q137" s="52"/>
    </row>
    <row r="138" spans="1:17">
      <c r="B138" s="9" t="s">
        <v>184</v>
      </c>
      <c r="C138" s="9" t="s">
        <v>185</v>
      </c>
      <c r="D138" s="9" t="s">
        <v>315</v>
      </c>
      <c r="E138" s="12">
        <v>189.15932438026945</v>
      </c>
      <c r="F138" s="12">
        <v>74.472174952861991</v>
      </c>
      <c r="G138" s="9" t="s">
        <v>3</v>
      </c>
      <c r="H138" s="9" t="s">
        <v>183</v>
      </c>
      <c r="I138" s="55">
        <v>11.42</v>
      </c>
      <c r="J138" s="55">
        <v>9.4</v>
      </c>
      <c r="K138" s="56">
        <v>3.8948000000000003E-2</v>
      </c>
      <c r="L138" s="57" t="s">
        <v>622</v>
      </c>
      <c r="M138" s="52" t="s">
        <v>777</v>
      </c>
      <c r="N138" s="25"/>
      <c r="O138" s="52"/>
      <c r="P138" s="52"/>
      <c r="Q138" s="52"/>
    </row>
    <row r="139" spans="1:17">
      <c r="B139" s="9" t="s">
        <v>186</v>
      </c>
      <c r="C139" s="9" t="s">
        <v>187</v>
      </c>
      <c r="D139" s="9" t="s">
        <v>316</v>
      </c>
      <c r="E139" s="12">
        <v>223.64089518690449</v>
      </c>
      <c r="F139" s="12">
        <v>88.04759653027736</v>
      </c>
      <c r="G139" s="9" t="s">
        <v>3</v>
      </c>
      <c r="H139" s="9" t="s">
        <v>183</v>
      </c>
      <c r="I139" s="55">
        <v>11.8</v>
      </c>
      <c r="J139" s="55">
        <v>10.06</v>
      </c>
      <c r="K139" s="56">
        <v>4.4954000000000015E-2</v>
      </c>
      <c r="L139" s="57" t="s">
        <v>623</v>
      </c>
      <c r="M139" s="52" t="s">
        <v>774</v>
      </c>
      <c r="N139" s="25"/>
      <c r="O139" s="52"/>
      <c r="P139" s="52"/>
      <c r="Q139" s="52"/>
    </row>
    <row r="140" spans="1:17" s="16" customFormat="1">
      <c r="A140" s="33"/>
      <c r="B140" s="12" t="s">
        <v>196</v>
      </c>
      <c r="C140" s="12" t="s">
        <v>323</v>
      </c>
      <c r="D140" s="12" t="s">
        <v>317</v>
      </c>
      <c r="E140" s="12">
        <v>232</v>
      </c>
      <c r="F140" s="12">
        <v>95</v>
      </c>
      <c r="G140" s="12" t="s">
        <v>3</v>
      </c>
      <c r="H140" s="12" t="s">
        <v>183</v>
      </c>
      <c r="I140" s="77">
        <v>13.97</v>
      </c>
      <c r="J140" s="77">
        <v>12.18</v>
      </c>
      <c r="K140" s="75">
        <v>4.7865999999999999E-2</v>
      </c>
      <c r="L140" s="28" t="s">
        <v>618</v>
      </c>
      <c r="M140" s="28" t="s">
        <v>706</v>
      </c>
      <c r="N140" s="25"/>
      <c r="O140" s="25"/>
      <c r="P140" s="25"/>
      <c r="Q140" s="25"/>
    </row>
    <row r="141" spans="1:17">
      <c r="B141" s="9" t="s">
        <v>188</v>
      </c>
      <c r="C141" s="9" t="s">
        <v>160</v>
      </c>
      <c r="D141" s="9" t="s">
        <v>318</v>
      </c>
      <c r="E141" s="12">
        <v>270.65152872282101</v>
      </c>
      <c r="F141" s="12">
        <v>106.55571996961457</v>
      </c>
      <c r="G141" s="9" t="s">
        <v>3</v>
      </c>
      <c r="H141" s="9" t="s">
        <v>183</v>
      </c>
      <c r="I141" s="55">
        <v>18.41</v>
      </c>
      <c r="J141" s="55">
        <v>15.08</v>
      </c>
      <c r="K141" s="56">
        <v>5.223400000000001E-2</v>
      </c>
      <c r="L141" s="57" t="s">
        <v>619</v>
      </c>
      <c r="M141" s="52" t="s">
        <v>764</v>
      </c>
      <c r="N141" s="25"/>
      <c r="O141" s="52"/>
      <c r="P141" s="52"/>
      <c r="Q141" s="52"/>
    </row>
    <row r="142" spans="1:17">
      <c r="B142" s="9" t="s">
        <v>189</v>
      </c>
      <c r="C142" s="9" t="s">
        <v>190</v>
      </c>
      <c r="D142" s="9" t="s">
        <v>319</v>
      </c>
      <c r="E142" s="12">
        <v>305.13316764979845</v>
      </c>
      <c r="F142" s="12">
        <v>120.13116836606238</v>
      </c>
      <c r="G142" s="9" t="s">
        <v>3</v>
      </c>
      <c r="H142" s="9" t="s">
        <v>183</v>
      </c>
      <c r="I142" s="55">
        <v>23.8</v>
      </c>
      <c r="J142" s="55">
        <v>19.739999999999998</v>
      </c>
      <c r="K142" s="56">
        <v>8.3232000000000014E-2</v>
      </c>
      <c r="L142" s="57" t="s">
        <v>620</v>
      </c>
      <c r="M142" s="52" t="s">
        <v>765</v>
      </c>
      <c r="N142" s="25"/>
      <c r="O142" s="52"/>
      <c r="P142" s="52"/>
      <c r="Q142" s="52"/>
    </row>
    <row r="143" spans="1:17">
      <c r="B143" s="9" t="s">
        <v>191</v>
      </c>
      <c r="C143" s="9" t="s">
        <v>192</v>
      </c>
      <c r="D143" s="9" t="s">
        <v>320</v>
      </c>
      <c r="E143" s="12">
        <v>340.73156589902266</v>
      </c>
      <c r="F143" s="12">
        <v>134.14628578701678</v>
      </c>
      <c r="G143" s="9" t="s">
        <v>3</v>
      </c>
      <c r="H143" s="9" t="s">
        <v>183</v>
      </c>
      <c r="I143" s="55">
        <v>26.8</v>
      </c>
      <c r="J143" s="55">
        <v>23.9</v>
      </c>
      <c r="K143" s="56">
        <v>9.1664000000000009E-2</v>
      </c>
      <c r="L143" s="57" t="s">
        <v>621</v>
      </c>
      <c r="M143" s="52" t="s">
        <v>766</v>
      </c>
      <c r="N143" s="25"/>
      <c r="O143" s="52"/>
      <c r="P143" s="52"/>
      <c r="Q143" s="52"/>
    </row>
    <row r="144" spans="1:17">
      <c r="B144" s="9" t="s">
        <v>193</v>
      </c>
      <c r="C144" s="9" t="s">
        <v>49</v>
      </c>
      <c r="D144" s="9" t="s">
        <v>321</v>
      </c>
      <c r="E144" s="12">
        <v>410</v>
      </c>
      <c r="F144" s="12">
        <v>161</v>
      </c>
      <c r="G144" s="9" t="s">
        <v>3</v>
      </c>
      <c r="H144" s="9" t="s">
        <v>183</v>
      </c>
      <c r="I144" s="55">
        <v>30.72</v>
      </c>
      <c r="J144" s="55">
        <v>25.63</v>
      </c>
      <c r="K144" s="56">
        <v>0.10825600000000002</v>
      </c>
      <c r="L144" s="57" t="s">
        <v>626</v>
      </c>
      <c r="M144" s="25" t="s">
        <v>769</v>
      </c>
      <c r="N144" s="25"/>
      <c r="O144" s="52"/>
      <c r="P144" s="52"/>
      <c r="Q144" s="52"/>
    </row>
    <row r="145" spans="1:17">
      <c r="B145" s="9" t="s">
        <v>194</v>
      </c>
      <c r="C145" s="9" t="s">
        <v>52</v>
      </c>
      <c r="D145" s="9" t="s">
        <v>322</v>
      </c>
      <c r="E145" s="12">
        <v>452.23887493226408</v>
      </c>
      <c r="F145" s="12">
        <v>178.04680115443469</v>
      </c>
      <c r="G145" s="9" t="s">
        <v>3</v>
      </c>
      <c r="H145" s="9" t="s">
        <v>183</v>
      </c>
      <c r="I145" s="55">
        <v>34.19</v>
      </c>
      <c r="J145" s="55">
        <v>28.56</v>
      </c>
      <c r="K145" s="56">
        <v>0.11913600000000001</v>
      </c>
      <c r="L145" s="57" t="s">
        <v>627</v>
      </c>
      <c r="M145" s="52" t="s">
        <v>770</v>
      </c>
      <c r="N145" s="25"/>
      <c r="O145" s="52"/>
      <c r="P145" s="52"/>
      <c r="Q145" s="52"/>
    </row>
    <row r="146" spans="1:17">
      <c r="A146" s="32"/>
      <c r="B146" s="37" t="s">
        <v>93</v>
      </c>
      <c r="C146" s="4"/>
      <c r="D146" s="38"/>
      <c r="E146" s="35"/>
      <c r="F146" s="35"/>
      <c r="G146" s="4"/>
      <c r="H146" s="4"/>
      <c r="I146" s="55"/>
      <c r="J146" s="55"/>
      <c r="K146" s="56"/>
      <c r="L146" s="57"/>
      <c r="M146" s="52"/>
      <c r="N146" s="52"/>
      <c r="O146" s="52"/>
      <c r="P146" s="52"/>
      <c r="Q146" s="52"/>
    </row>
    <row r="147" spans="1:17">
      <c r="B147" s="9" t="s">
        <v>197</v>
      </c>
      <c r="C147" s="9" t="s">
        <v>182</v>
      </c>
      <c r="D147" s="9" t="s">
        <v>198</v>
      </c>
      <c r="E147" s="12">
        <v>173.4156855650607</v>
      </c>
      <c r="F147" s="12">
        <v>68.273891954748308</v>
      </c>
      <c r="G147" s="9" t="s">
        <v>3</v>
      </c>
      <c r="H147" s="17">
        <v>0.67361111111111116</v>
      </c>
      <c r="I147" s="55">
        <v>9.5</v>
      </c>
      <c r="J147" s="55">
        <v>7.1</v>
      </c>
      <c r="K147" s="56">
        <v>3.5672000000000009E-2</v>
      </c>
      <c r="L147" s="57" t="s">
        <v>614</v>
      </c>
      <c r="M147" s="52" t="s">
        <v>772</v>
      </c>
      <c r="N147" s="25"/>
      <c r="O147" s="52"/>
      <c r="P147" s="52"/>
      <c r="Q147" s="52"/>
    </row>
    <row r="148" spans="1:17">
      <c r="B148" s="9" t="s">
        <v>199</v>
      </c>
      <c r="C148" s="9" t="s">
        <v>185</v>
      </c>
      <c r="D148" s="9" t="s">
        <v>200</v>
      </c>
      <c r="E148" s="12">
        <v>194.50963986394095</v>
      </c>
      <c r="F148" s="12">
        <v>76.578598371630292</v>
      </c>
      <c r="G148" s="9" t="s">
        <v>3</v>
      </c>
      <c r="H148" s="18">
        <v>0.67361111111111116</v>
      </c>
      <c r="I148" s="55">
        <v>11.42</v>
      </c>
      <c r="J148" s="55">
        <v>9.4</v>
      </c>
      <c r="K148" s="56">
        <v>3.8948000000000003E-2</v>
      </c>
      <c r="L148" s="57" t="s">
        <v>622</v>
      </c>
      <c r="M148" s="52" t="s">
        <v>777</v>
      </c>
      <c r="N148" s="25"/>
      <c r="O148" s="52"/>
      <c r="P148" s="52"/>
      <c r="Q148" s="52"/>
    </row>
    <row r="149" spans="1:17">
      <c r="B149" s="9" t="s">
        <v>201</v>
      </c>
      <c r="C149" s="9" t="s">
        <v>187</v>
      </c>
      <c r="D149" s="9" t="s">
        <v>202</v>
      </c>
      <c r="E149" s="12">
        <v>230.01956438529311</v>
      </c>
      <c r="F149" s="12">
        <v>90.558883616257134</v>
      </c>
      <c r="G149" s="9" t="s">
        <v>3</v>
      </c>
      <c r="H149" s="18">
        <v>0.67361111111111116</v>
      </c>
      <c r="I149" s="55">
        <v>12.68</v>
      </c>
      <c r="J149" s="55">
        <v>10.92</v>
      </c>
      <c r="K149" s="56">
        <v>4.4772000000000006E-2</v>
      </c>
      <c r="L149" s="57" t="s">
        <v>616</v>
      </c>
      <c r="M149" s="52" t="s">
        <v>774</v>
      </c>
      <c r="N149" s="25"/>
      <c r="O149" s="52"/>
      <c r="P149" s="52"/>
      <c r="Q149" s="52"/>
    </row>
    <row r="150" spans="1:17">
      <c r="B150" s="9" t="s">
        <v>203</v>
      </c>
      <c r="C150" s="9" t="s">
        <v>160</v>
      </c>
      <c r="D150" s="9" t="s">
        <v>204</v>
      </c>
      <c r="E150" s="12">
        <v>278.3024433956698</v>
      </c>
      <c r="F150" s="12">
        <v>109.56789110065741</v>
      </c>
      <c r="G150" s="9" t="s">
        <v>3</v>
      </c>
      <c r="H150" s="18">
        <v>0.67361111111111116</v>
      </c>
      <c r="I150" s="55">
        <v>18.41</v>
      </c>
      <c r="J150" s="55">
        <v>15.08</v>
      </c>
      <c r="K150" s="56">
        <v>5.223400000000001E-2</v>
      </c>
      <c r="L150" s="57" t="s">
        <v>619</v>
      </c>
      <c r="M150" s="52" t="s">
        <v>764</v>
      </c>
      <c r="N150" s="25"/>
      <c r="O150" s="52"/>
      <c r="P150" s="52"/>
      <c r="Q150" s="52"/>
    </row>
    <row r="151" spans="1:17">
      <c r="B151" s="9" t="s">
        <v>205</v>
      </c>
      <c r="C151" s="9" t="s">
        <v>190</v>
      </c>
      <c r="D151" s="9" t="s">
        <v>206</v>
      </c>
      <c r="E151" s="12">
        <v>316.2230225647715</v>
      </c>
      <c r="F151" s="12">
        <v>124.4972529782565</v>
      </c>
      <c r="G151" s="9" t="s">
        <v>3</v>
      </c>
      <c r="H151" s="18">
        <v>0.67361111111111116</v>
      </c>
      <c r="I151" s="55">
        <v>24.82</v>
      </c>
      <c r="J151" s="55">
        <v>19.5</v>
      </c>
      <c r="K151" s="56">
        <v>8.3232000000000014E-2</v>
      </c>
      <c r="L151" s="57" t="s">
        <v>620</v>
      </c>
      <c r="M151" s="52" t="s">
        <v>765</v>
      </c>
      <c r="N151" s="25"/>
      <c r="O151" s="52"/>
      <c r="P151" s="52"/>
      <c r="Q151" s="52"/>
    </row>
    <row r="152" spans="1:17">
      <c r="B152" s="9" t="s">
        <v>207</v>
      </c>
      <c r="C152" s="9" t="s">
        <v>192</v>
      </c>
      <c r="D152" s="9" t="s">
        <v>208</v>
      </c>
      <c r="E152" s="12">
        <v>350.43544341290595</v>
      </c>
      <c r="F152" s="12">
        <v>137.96671000508107</v>
      </c>
      <c r="G152" s="9" t="s">
        <v>3</v>
      </c>
      <c r="H152" s="18">
        <v>0.67361111111111116</v>
      </c>
      <c r="I152" s="55">
        <v>28.34</v>
      </c>
      <c r="J152" s="55">
        <v>23.68</v>
      </c>
      <c r="K152" s="56">
        <v>9.1664000000000009E-2</v>
      </c>
      <c r="L152" s="57" t="s">
        <v>621</v>
      </c>
      <c r="M152" s="52" t="s">
        <v>766</v>
      </c>
      <c r="N152" s="25"/>
      <c r="O152" s="52"/>
      <c r="P152" s="52"/>
      <c r="Q152" s="52"/>
    </row>
    <row r="153" spans="1:17">
      <c r="B153" s="9" t="s">
        <v>195</v>
      </c>
      <c r="C153" s="9" t="s">
        <v>49</v>
      </c>
      <c r="D153" s="9" t="s">
        <v>209</v>
      </c>
      <c r="E153" s="12">
        <v>422.30320860727545</v>
      </c>
      <c r="F153" s="12">
        <v>166.26110575089584</v>
      </c>
      <c r="G153" s="9" t="s">
        <v>3</v>
      </c>
      <c r="H153" s="18">
        <v>0.67361111111111116</v>
      </c>
      <c r="I153" s="55">
        <v>30.31</v>
      </c>
      <c r="J153" s="55">
        <v>25.3</v>
      </c>
      <c r="K153" s="56">
        <v>0.10825600000000002</v>
      </c>
      <c r="L153" s="57" t="s">
        <v>626</v>
      </c>
      <c r="M153" s="52" t="s">
        <v>769</v>
      </c>
      <c r="N153" s="25"/>
      <c r="O153" s="52"/>
      <c r="P153" s="52"/>
      <c r="Q153" s="52"/>
    </row>
    <row r="154" spans="1:17">
      <c r="B154" s="9" t="s">
        <v>210</v>
      </c>
      <c r="C154" s="9" t="s">
        <v>52</v>
      </c>
      <c r="D154" s="9" t="s">
        <v>211</v>
      </c>
      <c r="E154" s="12">
        <v>464</v>
      </c>
      <c r="F154" s="12">
        <v>182</v>
      </c>
      <c r="G154" s="9" t="s">
        <v>3</v>
      </c>
      <c r="H154" s="18">
        <v>0.67361111111111116</v>
      </c>
      <c r="I154" s="55">
        <v>36.799999999999997</v>
      </c>
      <c r="J154" s="55">
        <v>29.41</v>
      </c>
      <c r="K154" s="56">
        <v>0.11913600000000001</v>
      </c>
      <c r="L154" s="57" t="s">
        <v>627</v>
      </c>
      <c r="M154" s="52" t="s">
        <v>770</v>
      </c>
      <c r="N154" s="25"/>
      <c r="P154" s="52"/>
      <c r="Q154" s="52"/>
    </row>
    <row r="155" spans="1:17" ht="12.75" thickBot="1">
      <c r="B155" s="4"/>
      <c r="C155" s="4"/>
      <c r="D155" s="4"/>
      <c r="E155" s="35"/>
      <c r="F155" s="35"/>
      <c r="G155" s="4"/>
      <c r="H155" s="4"/>
      <c r="I155" s="55"/>
      <c r="J155" s="55"/>
      <c r="K155" s="56"/>
      <c r="L155" s="57"/>
    </row>
    <row r="156" spans="1:17" ht="36.75" thickBot="1">
      <c r="B156" s="5" t="s">
        <v>212</v>
      </c>
      <c r="C156" s="6" t="s">
        <v>54</v>
      </c>
      <c r="D156" s="6" t="s">
        <v>55</v>
      </c>
      <c r="E156" s="7" t="s">
        <v>61</v>
      </c>
      <c r="F156" s="7" t="s">
        <v>62</v>
      </c>
      <c r="G156" s="6" t="s">
        <v>63</v>
      </c>
      <c r="H156" s="6" t="s">
        <v>64</v>
      </c>
      <c r="I156" s="55" t="s">
        <v>674</v>
      </c>
      <c r="J156" s="55" t="s">
        <v>675</v>
      </c>
      <c r="K156" s="56" t="s">
        <v>692</v>
      </c>
      <c r="L156" s="57" t="s">
        <v>693</v>
      </c>
      <c r="M156" s="70" t="s">
        <v>694</v>
      </c>
    </row>
    <row r="157" spans="1:17">
      <c r="B157" s="8" t="s">
        <v>424</v>
      </c>
      <c r="C157" s="41" t="s">
        <v>324</v>
      </c>
      <c r="D157" s="41" t="s">
        <v>324</v>
      </c>
      <c r="I157" s="55"/>
      <c r="J157" s="55"/>
      <c r="K157" s="56"/>
      <c r="L157" s="57"/>
      <c r="M157" s="52"/>
      <c r="N157" s="52"/>
      <c r="O157" s="52"/>
      <c r="P157" s="52"/>
      <c r="Q157" s="52"/>
    </row>
    <row r="158" spans="1:17">
      <c r="B158" s="10" t="s">
        <v>57</v>
      </c>
      <c r="C158" s="9"/>
      <c r="D158" s="9"/>
      <c r="E158" s="19"/>
      <c r="F158" s="19"/>
      <c r="G158" s="20"/>
      <c r="H158" s="20"/>
      <c r="I158" s="55"/>
      <c r="J158" s="55"/>
      <c r="K158" s="56"/>
      <c r="L158" s="57"/>
      <c r="M158" s="52"/>
      <c r="N158" s="52"/>
      <c r="O158" s="52"/>
      <c r="P158" s="52"/>
      <c r="Q158" s="52"/>
    </row>
    <row r="159" spans="1:17">
      <c r="B159" s="28" t="s">
        <v>213</v>
      </c>
      <c r="C159" s="28" t="s">
        <v>532</v>
      </c>
      <c r="D159" s="28" t="s">
        <v>220</v>
      </c>
      <c r="E159" s="39">
        <v>213</v>
      </c>
      <c r="F159" s="39">
        <v>84</v>
      </c>
      <c r="G159" s="28" t="s">
        <v>3</v>
      </c>
      <c r="H159" s="28" t="s">
        <v>57</v>
      </c>
      <c r="I159" s="58">
        <v>11.43</v>
      </c>
      <c r="J159" s="58">
        <v>9.7200000000000006</v>
      </c>
      <c r="K159" s="59">
        <v>4.3065000000000006E-2</v>
      </c>
      <c r="L159" s="60" t="s">
        <v>628</v>
      </c>
      <c r="M159" s="60" t="s">
        <v>695</v>
      </c>
      <c r="Q159" s="16"/>
    </row>
    <row r="160" spans="1:17">
      <c r="B160" s="28" t="s">
        <v>214</v>
      </c>
      <c r="C160" s="28" t="s">
        <v>533</v>
      </c>
      <c r="D160" s="28" t="s">
        <v>221</v>
      </c>
      <c r="E160" s="39">
        <v>254</v>
      </c>
      <c r="F160" s="39">
        <v>100</v>
      </c>
      <c r="G160" s="28" t="s">
        <v>3</v>
      </c>
      <c r="H160" s="28" t="s">
        <v>57</v>
      </c>
      <c r="I160" s="58">
        <v>13.42</v>
      </c>
      <c r="J160" s="58">
        <v>11.5</v>
      </c>
      <c r="K160" s="59">
        <v>4.9916249999999995E-2</v>
      </c>
      <c r="L160" s="60" t="s">
        <v>629</v>
      </c>
      <c r="M160" s="60" t="s">
        <v>696</v>
      </c>
      <c r="Q160" s="16"/>
    </row>
    <row r="161" spans="2:18">
      <c r="B161" s="28" t="s">
        <v>215</v>
      </c>
      <c r="C161" s="28" t="s">
        <v>222</v>
      </c>
      <c r="D161" s="28" t="s">
        <v>223</v>
      </c>
      <c r="E161" s="39">
        <v>305</v>
      </c>
      <c r="F161" s="39">
        <v>120</v>
      </c>
      <c r="G161" s="28" t="s">
        <v>3</v>
      </c>
      <c r="H161" s="28" t="s">
        <v>57</v>
      </c>
      <c r="I161" s="58">
        <v>16.260000000000002</v>
      </c>
      <c r="J161" s="58">
        <v>12.94</v>
      </c>
      <c r="K161" s="59">
        <v>5.6180250000000001E-2</v>
      </c>
      <c r="L161" s="49" t="s">
        <v>630</v>
      </c>
      <c r="M161" s="49" t="s">
        <v>703</v>
      </c>
      <c r="N161" s="16"/>
      <c r="O161" s="16"/>
      <c r="P161" s="16"/>
      <c r="Q161" s="16"/>
      <c r="R161" s="16"/>
    </row>
    <row r="162" spans="2:18">
      <c r="B162" s="28" t="s">
        <v>216</v>
      </c>
      <c r="C162" s="28" t="s">
        <v>534</v>
      </c>
      <c r="D162" s="28" t="s">
        <v>340</v>
      </c>
      <c r="E162" s="39">
        <v>335</v>
      </c>
      <c r="F162" s="39">
        <v>132</v>
      </c>
      <c r="G162" s="28" t="s">
        <v>3</v>
      </c>
      <c r="H162" s="28" t="s">
        <v>57</v>
      </c>
      <c r="I162" s="58">
        <v>18.13</v>
      </c>
      <c r="J162" s="58">
        <v>14.69</v>
      </c>
      <c r="K162" s="59">
        <v>6.2052749999999997E-2</v>
      </c>
      <c r="L162" s="49" t="s">
        <v>631</v>
      </c>
      <c r="M162" s="49" t="s">
        <v>697</v>
      </c>
      <c r="N162" s="16"/>
      <c r="O162" s="16"/>
      <c r="P162" s="16"/>
      <c r="Q162" s="16"/>
      <c r="R162" s="16"/>
    </row>
    <row r="163" spans="2:18">
      <c r="B163" s="28" t="s">
        <v>217</v>
      </c>
      <c r="C163" s="28" t="s">
        <v>550</v>
      </c>
      <c r="D163" s="28" t="s">
        <v>339</v>
      </c>
      <c r="E163" s="39">
        <v>381</v>
      </c>
      <c r="F163" s="39">
        <v>150</v>
      </c>
      <c r="G163" s="28" t="s">
        <v>3</v>
      </c>
      <c r="H163" s="28" t="s">
        <v>57</v>
      </c>
      <c r="I163" s="58">
        <v>20.78</v>
      </c>
      <c r="J163" s="58">
        <v>16.86</v>
      </c>
      <c r="K163" s="59">
        <v>6.8121000000000001E-2</v>
      </c>
      <c r="L163" s="49" t="s">
        <v>632</v>
      </c>
      <c r="M163" s="49" t="s">
        <v>698</v>
      </c>
      <c r="N163" s="16"/>
      <c r="O163" s="16"/>
      <c r="P163" s="16"/>
      <c r="Q163" s="16"/>
      <c r="R163" s="16"/>
    </row>
    <row r="164" spans="2:18">
      <c r="B164" s="28" t="s">
        <v>218</v>
      </c>
      <c r="C164" s="28" t="s">
        <v>337</v>
      </c>
      <c r="D164" s="28" t="s">
        <v>338</v>
      </c>
      <c r="E164" s="39">
        <v>457</v>
      </c>
      <c r="F164" s="39">
        <v>180</v>
      </c>
      <c r="G164" s="28" t="s">
        <v>3</v>
      </c>
      <c r="H164" s="28" t="s">
        <v>57</v>
      </c>
      <c r="I164" s="58">
        <v>30.61</v>
      </c>
      <c r="J164" s="58">
        <v>26.11</v>
      </c>
      <c r="K164" s="59">
        <v>0.10835550000000002</v>
      </c>
      <c r="L164" s="49" t="s">
        <v>633</v>
      </c>
      <c r="M164" s="49" t="s">
        <v>699</v>
      </c>
      <c r="N164" s="16"/>
      <c r="O164" s="16"/>
      <c r="P164" s="16"/>
      <c r="Q164" s="16"/>
      <c r="R164" s="16"/>
    </row>
    <row r="165" spans="2:18">
      <c r="B165" s="28" t="s">
        <v>219</v>
      </c>
      <c r="C165" s="28" t="s">
        <v>336</v>
      </c>
      <c r="D165" s="28" t="s">
        <v>535</v>
      </c>
      <c r="E165" s="39">
        <v>508</v>
      </c>
      <c r="F165" s="39">
        <v>200</v>
      </c>
      <c r="G165" s="28" t="s">
        <v>3</v>
      </c>
      <c r="H165" s="28" t="s">
        <v>57</v>
      </c>
      <c r="I165" s="58">
        <v>35.04</v>
      </c>
      <c r="J165" s="58">
        <v>29.97</v>
      </c>
      <c r="K165" s="59">
        <v>0.12060675</v>
      </c>
      <c r="L165" s="49" t="s">
        <v>634</v>
      </c>
      <c r="M165" s="49" t="s">
        <v>700</v>
      </c>
      <c r="N165" s="16"/>
      <c r="O165" s="16"/>
      <c r="P165" s="16"/>
      <c r="Q165" s="16"/>
      <c r="R165" s="16"/>
    </row>
    <row r="166" spans="2:18">
      <c r="B166" s="34" t="s">
        <v>66</v>
      </c>
      <c r="C166" s="28"/>
      <c r="D166" s="28"/>
      <c r="E166" s="39"/>
      <c r="F166" s="39"/>
      <c r="G166" s="28" t="s">
        <v>65</v>
      </c>
      <c r="H166" s="28" t="s">
        <v>65</v>
      </c>
      <c r="I166" s="58"/>
      <c r="J166" s="58"/>
      <c r="K166" s="59"/>
      <c r="L166" s="49"/>
      <c r="M166" s="49" t="s">
        <v>470</v>
      </c>
      <c r="N166" s="16"/>
      <c r="O166" s="16"/>
      <c r="P166" s="16"/>
      <c r="Q166" s="16"/>
      <c r="R166" s="16"/>
    </row>
    <row r="167" spans="2:18">
      <c r="B167" s="28" t="s">
        <v>224</v>
      </c>
      <c r="C167" s="28" t="s">
        <v>536</v>
      </c>
      <c r="D167" s="28" t="s">
        <v>236</v>
      </c>
      <c r="E167" s="39">
        <v>186</v>
      </c>
      <c r="F167" s="39">
        <v>73</v>
      </c>
      <c r="G167" s="28" t="s">
        <v>3</v>
      </c>
      <c r="H167" s="40" t="s">
        <v>66</v>
      </c>
      <c r="I167" s="58">
        <v>11.3</v>
      </c>
      <c r="J167" s="58">
        <v>9.6</v>
      </c>
      <c r="K167" s="59">
        <v>4.3065000000000006E-2</v>
      </c>
      <c r="L167" s="49" t="s">
        <v>628</v>
      </c>
      <c r="M167" s="49" t="s">
        <v>701</v>
      </c>
      <c r="N167" s="16"/>
      <c r="O167" s="16"/>
      <c r="P167" s="16"/>
      <c r="Q167" s="16"/>
      <c r="R167" s="16"/>
    </row>
    <row r="168" spans="2:18">
      <c r="B168" s="28" t="s">
        <v>225</v>
      </c>
      <c r="C168" s="28" t="s">
        <v>537</v>
      </c>
      <c r="D168" s="28" t="s">
        <v>237</v>
      </c>
      <c r="E168" s="39">
        <v>208</v>
      </c>
      <c r="F168" s="39">
        <v>82</v>
      </c>
      <c r="G168" s="28" t="s">
        <v>3</v>
      </c>
      <c r="H168" s="40" t="s">
        <v>66</v>
      </c>
      <c r="I168" s="58">
        <v>12.7</v>
      </c>
      <c r="J168" s="58">
        <v>10.81</v>
      </c>
      <c r="K168" s="59">
        <v>4.5218250000000001E-2</v>
      </c>
      <c r="L168" s="49" t="s">
        <v>635</v>
      </c>
      <c r="M168" s="49" t="s">
        <v>702</v>
      </c>
      <c r="N168" s="16"/>
      <c r="O168" s="16"/>
      <c r="P168" s="16"/>
      <c r="Q168" s="16"/>
      <c r="R168" s="16"/>
    </row>
    <row r="169" spans="2:18">
      <c r="B169" s="28" t="s">
        <v>226</v>
      </c>
      <c r="C169" s="28" t="s">
        <v>538</v>
      </c>
      <c r="D169" s="28" t="s">
        <v>238</v>
      </c>
      <c r="E169" s="39">
        <v>234</v>
      </c>
      <c r="F169" s="39">
        <v>92</v>
      </c>
      <c r="G169" s="28" t="s">
        <v>3</v>
      </c>
      <c r="H169" s="28" t="s">
        <v>66</v>
      </c>
      <c r="I169" s="58">
        <v>13.61</v>
      </c>
      <c r="J169" s="58">
        <v>11.7</v>
      </c>
      <c r="K169" s="59">
        <v>4.9916249999999995E-2</v>
      </c>
      <c r="L169" s="49" t="s">
        <v>629</v>
      </c>
      <c r="M169" s="49" t="s">
        <v>696</v>
      </c>
      <c r="N169" s="16"/>
      <c r="O169" s="16"/>
      <c r="P169" s="16"/>
      <c r="Q169" s="16"/>
      <c r="R169" s="16"/>
    </row>
    <row r="170" spans="2:18">
      <c r="B170" s="28" t="s">
        <v>227</v>
      </c>
      <c r="C170" s="28" t="s">
        <v>232</v>
      </c>
      <c r="D170" s="28" t="s">
        <v>239</v>
      </c>
      <c r="E170" s="39">
        <v>269</v>
      </c>
      <c r="F170" s="39">
        <v>106</v>
      </c>
      <c r="G170" s="28" t="s">
        <v>3</v>
      </c>
      <c r="H170" s="28" t="s">
        <v>66</v>
      </c>
      <c r="I170" s="58">
        <v>16.43</v>
      </c>
      <c r="J170" s="58">
        <v>13.29</v>
      </c>
      <c r="K170" s="59">
        <v>5.6180250000000001E-2</v>
      </c>
      <c r="L170" s="49" t="s">
        <v>630</v>
      </c>
      <c r="M170" s="49" t="s">
        <v>703</v>
      </c>
      <c r="N170" s="16"/>
      <c r="O170" s="16"/>
      <c r="P170" s="16"/>
      <c r="Q170" s="16"/>
      <c r="R170" s="16"/>
    </row>
    <row r="171" spans="2:18">
      <c r="B171" s="28" t="s">
        <v>228</v>
      </c>
      <c r="C171" s="28" t="s">
        <v>233</v>
      </c>
      <c r="D171" s="28" t="s">
        <v>240</v>
      </c>
      <c r="E171" s="39">
        <v>302</v>
      </c>
      <c r="F171" s="39">
        <v>119</v>
      </c>
      <c r="G171" s="28" t="s">
        <v>3</v>
      </c>
      <c r="H171" s="28" t="s">
        <v>66</v>
      </c>
      <c r="I171" s="58">
        <v>17.87</v>
      </c>
      <c r="J171" s="58">
        <v>14.5</v>
      </c>
      <c r="K171" s="59">
        <v>6.2052749999999997E-2</v>
      </c>
      <c r="L171" s="49" t="s">
        <v>631</v>
      </c>
      <c r="M171" s="49" t="s">
        <v>697</v>
      </c>
      <c r="N171" s="16"/>
      <c r="O171" s="16"/>
      <c r="P171" s="16"/>
      <c r="Q171" s="16"/>
      <c r="R171" s="16"/>
    </row>
    <row r="172" spans="2:18">
      <c r="B172" s="28" t="s">
        <v>229</v>
      </c>
      <c r="C172" s="28" t="s">
        <v>234</v>
      </c>
      <c r="D172" s="28" t="s">
        <v>235</v>
      </c>
      <c r="E172" s="39">
        <v>338</v>
      </c>
      <c r="F172" s="39">
        <v>133</v>
      </c>
      <c r="G172" s="28" t="s">
        <v>3</v>
      </c>
      <c r="H172" s="28" t="s">
        <v>66</v>
      </c>
      <c r="I172" s="58">
        <v>20.22</v>
      </c>
      <c r="J172" s="58">
        <v>16.25</v>
      </c>
      <c r="K172" s="59">
        <v>6.8121000000000001E-2</v>
      </c>
      <c r="L172" s="49" t="s">
        <v>632</v>
      </c>
      <c r="M172" s="49" t="s">
        <v>698</v>
      </c>
      <c r="N172" s="16"/>
      <c r="O172" s="16"/>
      <c r="P172" s="16"/>
      <c r="Q172" s="16"/>
      <c r="R172" s="16"/>
    </row>
    <row r="173" spans="2:18">
      <c r="B173" s="28" t="s">
        <v>230</v>
      </c>
      <c r="C173" s="28" t="s">
        <v>539</v>
      </c>
      <c r="D173" s="28" t="s">
        <v>241</v>
      </c>
      <c r="E173" s="39">
        <v>409</v>
      </c>
      <c r="F173" s="39">
        <v>161</v>
      </c>
      <c r="G173" s="28" t="s">
        <v>3</v>
      </c>
      <c r="H173" s="28" t="s">
        <v>66</v>
      </c>
      <c r="I173" s="58">
        <v>29.73</v>
      </c>
      <c r="J173" s="58">
        <v>24.53</v>
      </c>
      <c r="K173" s="59">
        <v>0.10835550000000002</v>
      </c>
      <c r="L173" s="49" t="s">
        <v>633</v>
      </c>
      <c r="M173" s="49" t="s">
        <v>699</v>
      </c>
      <c r="N173" s="16"/>
      <c r="O173" s="16"/>
      <c r="P173" s="16"/>
      <c r="Q173" s="16"/>
      <c r="R173" s="16"/>
    </row>
    <row r="174" spans="2:18">
      <c r="B174" s="28" t="s">
        <v>231</v>
      </c>
      <c r="C174" s="28" t="s">
        <v>540</v>
      </c>
      <c r="D174" s="28" t="s">
        <v>242</v>
      </c>
      <c r="E174" s="39">
        <v>467</v>
      </c>
      <c r="F174" s="39">
        <v>184</v>
      </c>
      <c r="G174" s="28" t="s">
        <v>3</v>
      </c>
      <c r="H174" s="28" t="s">
        <v>66</v>
      </c>
      <c r="I174" s="58">
        <v>34.369999999999997</v>
      </c>
      <c r="J174" s="58">
        <v>29.54</v>
      </c>
      <c r="K174" s="59">
        <v>0.12523500000000001</v>
      </c>
      <c r="L174" s="49" t="s">
        <v>636</v>
      </c>
      <c r="M174" s="49" t="s">
        <v>704</v>
      </c>
      <c r="N174" s="16"/>
      <c r="O174" s="16"/>
      <c r="P174" s="16"/>
      <c r="Q174" s="16"/>
      <c r="R174" s="16"/>
    </row>
    <row r="175" spans="2:18">
      <c r="B175" s="34" t="s">
        <v>93</v>
      </c>
      <c r="C175" s="4"/>
      <c r="D175" s="4"/>
      <c r="E175" s="35"/>
      <c r="F175" s="35"/>
      <c r="G175" s="4"/>
      <c r="H175" s="4"/>
      <c r="I175" s="58"/>
      <c r="J175" s="58"/>
      <c r="K175" s="59"/>
      <c r="L175" s="49"/>
      <c r="M175" s="49" t="s">
        <v>470</v>
      </c>
      <c r="N175" s="16"/>
      <c r="O175" s="16"/>
      <c r="P175" s="16"/>
      <c r="Q175" s="16"/>
      <c r="R175" s="16"/>
    </row>
    <row r="176" spans="2:18">
      <c r="B176" s="28" t="s">
        <v>243</v>
      </c>
      <c r="C176" s="28" t="s">
        <v>541</v>
      </c>
      <c r="D176" s="28" t="s">
        <v>253</v>
      </c>
      <c r="E176" s="39">
        <v>193</v>
      </c>
      <c r="F176" s="39">
        <v>76</v>
      </c>
      <c r="G176" s="28" t="s">
        <v>3</v>
      </c>
      <c r="H176" s="40">
        <v>0.67361111111111116</v>
      </c>
      <c r="I176" s="58">
        <v>11.57</v>
      </c>
      <c r="J176" s="58">
        <v>9.68</v>
      </c>
      <c r="K176" s="59">
        <v>4.3065000000000006E-2</v>
      </c>
      <c r="L176" s="49" t="s">
        <v>628</v>
      </c>
      <c r="M176" s="49" t="s">
        <v>701</v>
      </c>
      <c r="N176" s="16"/>
      <c r="O176" s="16"/>
      <c r="P176" s="16"/>
      <c r="Q176" s="16"/>
      <c r="R176" s="16"/>
    </row>
    <row r="177" spans="1:18">
      <c r="B177" s="28" t="s">
        <v>244</v>
      </c>
      <c r="C177" s="28" t="s">
        <v>542</v>
      </c>
      <c r="D177" s="28" t="s">
        <v>254</v>
      </c>
      <c r="E177" s="39">
        <v>216</v>
      </c>
      <c r="F177" s="39">
        <v>85</v>
      </c>
      <c r="G177" s="28" t="s">
        <v>3</v>
      </c>
      <c r="H177" s="40">
        <v>0.67361111111111116</v>
      </c>
      <c r="I177" s="58">
        <v>12.63</v>
      </c>
      <c r="J177" s="58">
        <v>10.95</v>
      </c>
      <c r="K177" s="59">
        <v>4.5218250000000001E-2</v>
      </c>
      <c r="L177" s="49" t="s">
        <v>635</v>
      </c>
      <c r="M177" s="49" t="s">
        <v>702</v>
      </c>
      <c r="N177" s="16"/>
      <c r="O177" s="16"/>
      <c r="P177" s="16"/>
      <c r="Q177" s="16"/>
      <c r="R177" s="16"/>
    </row>
    <row r="178" spans="1:18">
      <c r="B178" s="28" t="s">
        <v>245</v>
      </c>
      <c r="C178" s="28" t="s">
        <v>543</v>
      </c>
      <c r="D178" s="28" t="s">
        <v>255</v>
      </c>
      <c r="E178" s="39">
        <v>239</v>
      </c>
      <c r="F178" s="39">
        <v>94</v>
      </c>
      <c r="G178" s="28" t="s">
        <v>3</v>
      </c>
      <c r="H178" s="40">
        <v>0.67361111111111116</v>
      </c>
      <c r="I178" s="58">
        <v>13.71</v>
      </c>
      <c r="J178" s="58">
        <v>11.65</v>
      </c>
      <c r="K178" s="59">
        <v>4.9916249999999995E-2</v>
      </c>
      <c r="L178" s="49" t="s">
        <v>629</v>
      </c>
      <c r="M178" s="49" t="s">
        <v>696</v>
      </c>
      <c r="N178" s="16"/>
      <c r="O178" s="16"/>
      <c r="P178" s="16"/>
      <c r="Q178" s="16"/>
      <c r="R178" s="16"/>
    </row>
    <row r="179" spans="1:18">
      <c r="B179" s="28" t="s">
        <v>246</v>
      </c>
      <c r="C179" s="28" t="s">
        <v>251</v>
      </c>
      <c r="D179" s="28" t="s">
        <v>256</v>
      </c>
      <c r="E179" s="39">
        <v>277</v>
      </c>
      <c r="F179" s="39">
        <v>109</v>
      </c>
      <c r="G179" s="28" t="s">
        <v>3</v>
      </c>
      <c r="H179" s="40">
        <v>0.67361111111111116</v>
      </c>
      <c r="I179" s="58">
        <v>16.55</v>
      </c>
      <c r="J179" s="58">
        <v>13.24</v>
      </c>
      <c r="K179" s="59">
        <v>5.6180250000000001E-2</v>
      </c>
      <c r="L179" s="49" t="s">
        <v>630</v>
      </c>
      <c r="M179" s="49" t="s">
        <v>703</v>
      </c>
      <c r="N179" s="16"/>
      <c r="O179" s="16"/>
      <c r="P179" s="16"/>
      <c r="Q179" s="16"/>
      <c r="R179" s="16"/>
    </row>
    <row r="180" spans="1:18">
      <c r="B180" s="28" t="s">
        <v>247</v>
      </c>
      <c r="C180" s="28" t="s">
        <v>252</v>
      </c>
      <c r="D180" s="28" t="s">
        <v>257</v>
      </c>
      <c r="E180" s="39">
        <v>313</v>
      </c>
      <c r="F180" s="39">
        <v>123</v>
      </c>
      <c r="G180" s="28" t="s">
        <v>3</v>
      </c>
      <c r="H180" s="40">
        <v>0.67361111111111116</v>
      </c>
      <c r="I180" s="58">
        <v>18.12</v>
      </c>
      <c r="J180" s="58">
        <v>14.46</v>
      </c>
      <c r="K180" s="59">
        <v>6.2052749999999997E-2</v>
      </c>
      <c r="L180" s="49" t="s">
        <v>631</v>
      </c>
      <c r="M180" s="49" t="s">
        <v>697</v>
      </c>
      <c r="N180" s="16"/>
      <c r="O180" s="16"/>
      <c r="P180" s="16"/>
      <c r="Q180" s="16"/>
      <c r="R180" s="16"/>
    </row>
    <row r="181" spans="1:18">
      <c r="B181" s="28" t="s">
        <v>248</v>
      </c>
      <c r="C181" s="28" t="s">
        <v>705</v>
      </c>
      <c r="D181" s="28" t="s">
        <v>258</v>
      </c>
      <c r="E181" s="39">
        <v>348</v>
      </c>
      <c r="F181" s="39">
        <v>137</v>
      </c>
      <c r="G181" s="28" t="s">
        <v>3</v>
      </c>
      <c r="H181" s="40">
        <v>0.67361111111111116</v>
      </c>
      <c r="I181" s="58">
        <v>20.28</v>
      </c>
      <c r="J181" s="58">
        <v>16.350000000000001</v>
      </c>
      <c r="K181" s="59">
        <v>6.8121000000000001E-2</v>
      </c>
      <c r="L181" s="60" t="s">
        <v>632</v>
      </c>
      <c r="M181" s="60" t="s">
        <v>698</v>
      </c>
      <c r="Q181" s="16"/>
    </row>
    <row r="182" spans="1:18">
      <c r="B182" s="28" t="s">
        <v>249</v>
      </c>
      <c r="C182" s="28" t="s">
        <v>544</v>
      </c>
      <c r="D182" s="28" t="s">
        <v>259</v>
      </c>
      <c r="E182" s="39">
        <v>419</v>
      </c>
      <c r="F182" s="39">
        <v>165</v>
      </c>
      <c r="G182" s="28" t="s">
        <v>3</v>
      </c>
      <c r="H182" s="40">
        <v>0.67361111111111116</v>
      </c>
      <c r="I182" s="58">
        <v>30.14</v>
      </c>
      <c r="J182" s="58">
        <v>25.17</v>
      </c>
      <c r="K182" s="59">
        <v>0.10835550000000002</v>
      </c>
      <c r="L182" s="60" t="s">
        <v>633</v>
      </c>
      <c r="M182" s="60" t="s">
        <v>699</v>
      </c>
      <c r="Q182" s="16"/>
    </row>
    <row r="183" spans="1:18">
      <c r="B183" s="28" t="s">
        <v>250</v>
      </c>
      <c r="C183" s="28" t="s">
        <v>545</v>
      </c>
      <c r="D183" s="28" t="s">
        <v>260</v>
      </c>
      <c r="E183" s="39">
        <v>480</v>
      </c>
      <c r="F183" s="39">
        <v>189</v>
      </c>
      <c r="G183" s="28" t="s">
        <v>3</v>
      </c>
      <c r="H183" s="40">
        <v>0.67361111111111116</v>
      </c>
      <c r="I183" s="58">
        <v>34.71</v>
      </c>
      <c r="J183" s="58">
        <v>29.79</v>
      </c>
      <c r="K183" s="59">
        <v>0.12523500000000001</v>
      </c>
      <c r="L183" s="60" t="s">
        <v>636</v>
      </c>
      <c r="M183" s="60" t="s">
        <v>704</v>
      </c>
      <c r="Q183" s="16"/>
    </row>
    <row r="184" spans="1:18" ht="12.75" thickBot="1">
      <c r="I184" s="58"/>
      <c r="J184" s="58"/>
      <c r="K184" s="59"/>
      <c r="L184" s="60"/>
    </row>
    <row r="185" spans="1:18" ht="36.75" thickBot="1">
      <c r="B185" s="5" t="s">
        <v>445</v>
      </c>
      <c r="C185" s="6" t="s">
        <v>54</v>
      </c>
      <c r="D185" s="6" t="s">
        <v>55</v>
      </c>
      <c r="E185" s="7" t="s">
        <v>61</v>
      </c>
      <c r="F185" s="7" t="s">
        <v>62</v>
      </c>
      <c r="G185" s="6" t="s">
        <v>63</v>
      </c>
      <c r="H185" s="6" t="s">
        <v>64</v>
      </c>
      <c r="I185" s="58"/>
      <c r="J185" s="58"/>
      <c r="K185" s="59"/>
      <c r="L185" s="60"/>
    </row>
    <row r="186" spans="1:18" s="16" customFormat="1">
      <c r="A186" s="33"/>
      <c r="B186" s="24" t="s">
        <v>425</v>
      </c>
      <c r="C186" s="9" t="s">
        <v>324</v>
      </c>
      <c r="D186" s="9" t="s">
        <v>324</v>
      </c>
      <c r="E186" s="26"/>
      <c r="F186" s="26"/>
      <c r="G186" s="25"/>
      <c r="H186" s="27"/>
      <c r="I186" s="58"/>
      <c r="J186" s="58"/>
      <c r="K186" s="59"/>
      <c r="L186" s="57"/>
      <c r="M186" s="53"/>
      <c r="N186" s="54"/>
      <c r="O186" s="54"/>
      <c r="P186" s="54"/>
      <c r="Q186" s="54"/>
    </row>
    <row r="187" spans="1:18">
      <c r="B187" s="10" t="s">
        <v>66</v>
      </c>
      <c r="C187" s="21"/>
      <c r="D187" s="21"/>
      <c r="E187" s="22"/>
      <c r="F187" s="22"/>
      <c r="G187" s="13" t="s">
        <v>65</v>
      </c>
      <c r="H187" s="21" t="s">
        <v>65</v>
      </c>
      <c r="I187" s="58"/>
      <c r="J187" s="58"/>
      <c r="K187" s="59"/>
      <c r="L187" s="57"/>
    </row>
    <row r="188" spans="1:18" s="16" customFormat="1">
      <c r="A188" s="33"/>
      <c r="B188" s="25" t="s">
        <v>347</v>
      </c>
      <c r="C188" s="25" t="s">
        <v>426</v>
      </c>
      <c r="D188" s="25" t="s">
        <v>278</v>
      </c>
      <c r="E188" s="26">
        <f>F188*2.54</f>
        <v>269.24</v>
      </c>
      <c r="F188" s="26">
        <v>106</v>
      </c>
      <c r="G188" s="25" t="s">
        <v>3</v>
      </c>
      <c r="H188" s="25" t="s">
        <v>183</v>
      </c>
      <c r="I188" s="55">
        <v>16.420000000000002</v>
      </c>
      <c r="J188" s="55">
        <v>13.8</v>
      </c>
      <c r="K188" s="56">
        <v>9.5765249999999996E-2</v>
      </c>
      <c r="L188" s="57" t="s">
        <v>756</v>
      </c>
      <c r="M188" s="52" t="s">
        <v>759</v>
      </c>
      <c r="N188" s="25"/>
      <c r="O188" s="52"/>
      <c r="P188" s="52"/>
      <c r="Q188" s="52"/>
    </row>
    <row r="189" spans="1:18" s="16" customFormat="1">
      <c r="A189" s="33"/>
      <c r="B189" s="25" t="s">
        <v>348</v>
      </c>
      <c r="C189" s="25" t="s">
        <v>427</v>
      </c>
      <c r="D189" s="25" t="s">
        <v>436</v>
      </c>
      <c r="E189" s="26">
        <f t="shared" ref="E189:E198" si="12">F189*2.54</f>
        <v>279.39999999999998</v>
      </c>
      <c r="F189" s="26">
        <v>110</v>
      </c>
      <c r="G189" s="25" t="s">
        <v>3</v>
      </c>
      <c r="H189" s="25" t="s">
        <v>183</v>
      </c>
      <c r="I189" s="55"/>
      <c r="J189" s="55"/>
      <c r="K189" s="56"/>
      <c r="L189" s="57"/>
      <c r="M189" s="52"/>
      <c r="N189" s="52"/>
      <c r="O189" s="52"/>
      <c r="P189" s="52"/>
      <c r="Q189" s="52"/>
    </row>
    <row r="190" spans="1:18" s="16" customFormat="1">
      <c r="A190" s="33"/>
      <c r="B190" s="25" t="s">
        <v>349</v>
      </c>
      <c r="C190" s="25" t="s">
        <v>428</v>
      </c>
      <c r="D190" s="25" t="s">
        <v>437</v>
      </c>
      <c r="E190" s="26">
        <f t="shared" si="12"/>
        <v>302.26</v>
      </c>
      <c r="F190" s="26">
        <v>119</v>
      </c>
      <c r="G190" s="25" t="s">
        <v>3</v>
      </c>
      <c r="H190" s="25" t="s">
        <v>183</v>
      </c>
      <c r="I190" s="55"/>
      <c r="J190" s="55"/>
      <c r="K190" s="56"/>
      <c r="L190" s="57"/>
      <c r="M190" s="52"/>
      <c r="N190" s="52"/>
      <c r="O190" s="52"/>
      <c r="P190" s="52"/>
      <c r="Q190" s="52"/>
    </row>
    <row r="191" spans="1:18" s="16" customFormat="1">
      <c r="A191" s="33"/>
      <c r="B191" s="25" t="s">
        <v>350</v>
      </c>
      <c r="C191" s="25" t="s">
        <v>429</v>
      </c>
      <c r="D191" s="25" t="s">
        <v>438</v>
      </c>
      <c r="E191" s="26">
        <f t="shared" si="12"/>
        <v>337.82</v>
      </c>
      <c r="F191" s="26">
        <v>133</v>
      </c>
      <c r="G191" s="25" t="s">
        <v>3</v>
      </c>
      <c r="H191" s="25" t="s">
        <v>183</v>
      </c>
      <c r="I191" s="55">
        <v>19.57</v>
      </c>
      <c r="J191" s="55">
        <v>17.66</v>
      </c>
      <c r="K191" s="56">
        <v>0.11831999999999999</v>
      </c>
      <c r="L191" s="57" t="s">
        <v>757</v>
      </c>
      <c r="M191" s="52" t="s">
        <v>760</v>
      </c>
      <c r="N191" s="25"/>
      <c r="O191" s="52"/>
      <c r="P191" s="52"/>
      <c r="Q191" s="52"/>
    </row>
    <row r="192" spans="1:18" s="16" customFormat="1">
      <c r="A192" s="33"/>
      <c r="B192" s="25" t="s">
        <v>351</v>
      </c>
      <c r="C192" s="25" t="s">
        <v>430</v>
      </c>
      <c r="D192" s="25" t="s">
        <v>439</v>
      </c>
      <c r="E192" s="26">
        <f t="shared" si="12"/>
        <v>408.94</v>
      </c>
      <c r="F192" s="26">
        <v>161</v>
      </c>
      <c r="G192" s="25" t="s">
        <v>3</v>
      </c>
      <c r="H192" s="25" t="s">
        <v>183</v>
      </c>
      <c r="I192" s="55"/>
      <c r="J192" s="55"/>
      <c r="K192" s="56"/>
      <c r="L192" s="57"/>
      <c r="M192" s="52"/>
      <c r="N192" s="52"/>
      <c r="O192" s="52"/>
      <c r="P192" s="52"/>
      <c r="Q192" s="52"/>
    </row>
    <row r="193" spans="1:18">
      <c r="B193" s="23" t="s">
        <v>93</v>
      </c>
      <c r="I193" s="55"/>
      <c r="J193" s="55"/>
      <c r="K193" s="56"/>
      <c r="L193" s="57"/>
      <c r="M193" s="52" t="s">
        <v>470</v>
      </c>
      <c r="N193" s="52"/>
      <c r="O193" s="52"/>
      <c r="P193" s="52"/>
      <c r="Q193" s="52"/>
    </row>
    <row r="194" spans="1:18" s="16" customFormat="1">
      <c r="A194" s="33"/>
      <c r="B194" s="25" t="s">
        <v>352</v>
      </c>
      <c r="C194" s="25" t="s">
        <v>431</v>
      </c>
      <c r="D194" s="25" t="s">
        <v>440</v>
      </c>
      <c r="E194" s="26">
        <f t="shared" si="12"/>
        <v>276.86</v>
      </c>
      <c r="F194" s="26">
        <v>109</v>
      </c>
      <c r="G194" s="25" t="s">
        <v>3</v>
      </c>
      <c r="H194" s="27">
        <v>0.67361111111111116</v>
      </c>
      <c r="I194" s="55">
        <v>16.579999999999998</v>
      </c>
      <c r="J194" s="55">
        <v>14.82</v>
      </c>
      <c r="K194" s="56">
        <v>9.5765249999999996E-2</v>
      </c>
      <c r="L194" s="57" t="s">
        <v>756</v>
      </c>
      <c r="M194" s="52" t="s">
        <v>761</v>
      </c>
      <c r="N194" s="25"/>
      <c r="O194" s="52"/>
      <c r="P194" s="52"/>
      <c r="Q194" s="52"/>
    </row>
    <row r="195" spans="1:18" s="16" customFormat="1">
      <c r="A195" s="33"/>
      <c r="B195" s="25" t="s">
        <v>353</v>
      </c>
      <c r="C195" s="25" t="s">
        <v>432</v>
      </c>
      <c r="D195" s="25" t="s">
        <v>441</v>
      </c>
      <c r="E195" s="26">
        <f t="shared" si="12"/>
        <v>287.02</v>
      </c>
      <c r="F195" s="26">
        <v>113</v>
      </c>
      <c r="G195" s="25" t="s">
        <v>3</v>
      </c>
      <c r="H195" s="27">
        <v>0.67361111111111116</v>
      </c>
      <c r="I195" s="55"/>
      <c r="J195" s="55"/>
      <c r="K195" s="56"/>
      <c r="L195" s="57"/>
      <c r="M195" s="52"/>
      <c r="N195" s="52"/>
      <c r="O195" s="52"/>
      <c r="P195" s="52"/>
      <c r="Q195" s="52"/>
    </row>
    <row r="196" spans="1:18" s="16" customFormat="1">
      <c r="A196" s="33"/>
      <c r="B196" s="25" t="s">
        <v>354</v>
      </c>
      <c r="C196" s="25" t="s">
        <v>433</v>
      </c>
      <c r="D196" s="25" t="s">
        <v>442</v>
      </c>
      <c r="E196" s="26">
        <f t="shared" si="12"/>
        <v>312.42</v>
      </c>
      <c r="F196" s="26">
        <v>123</v>
      </c>
      <c r="G196" s="25" t="s">
        <v>3</v>
      </c>
      <c r="H196" s="27">
        <v>0.67361111111111116</v>
      </c>
      <c r="I196" s="55">
        <v>18.21</v>
      </c>
      <c r="J196" s="55">
        <v>14.32</v>
      </c>
      <c r="K196" s="56">
        <v>0.10685774999999999</v>
      </c>
      <c r="L196" s="57" t="s">
        <v>758</v>
      </c>
      <c r="M196" s="52" t="s">
        <v>762</v>
      </c>
      <c r="N196" s="25"/>
      <c r="O196" s="52"/>
      <c r="P196" s="52"/>
      <c r="Q196" s="52"/>
    </row>
    <row r="197" spans="1:18" s="16" customFormat="1">
      <c r="A197" s="33"/>
      <c r="B197" s="25" t="s">
        <v>355</v>
      </c>
      <c r="C197" s="25" t="s">
        <v>434</v>
      </c>
      <c r="D197" s="25" t="s">
        <v>443</v>
      </c>
      <c r="E197" s="26">
        <f t="shared" si="12"/>
        <v>347.98</v>
      </c>
      <c r="F197" s="26">
        <v>137</v>
      </c>
      <c r="G197" s="25" t="s">
        <v>3</v>
      </c>
      <c r="H197" s="27">
        <v>0.67361111111111116</v>
      </c>
      <c r="I197" s="55">
        <v>20.100000000000001</v>
      </c>
      <c r="J197" s="55">
        <v>15.82</v>
      </c>
      <c r="K197" s="56">
        <v>0.11831999999999999</v>
      </c>
      <c r="L197" s="57" t="s">
        <v>757</v>
      </c>
      <c r="M197" s="52" t="s">
        <v>763</v>
      </c>
      <c r="N197" s="25"/>
      <c r="O197" s="52"/>
      <c r="P197" s="52"/>
      <c r="Q197" s="52"/>
    </row>
    <row r="198" spans="1:18" s="16" customFormat="1">
      <c r="A198" s="33"/>
      <c r="B198" s="25" t="s">
        <v>356</v>
      </c>
      <c r="C198" s="25" t="s">
        <v>435</v>
      </c>
      <c r="D198" s="25" t="s">
        <v>444</v>
      </c>
      <c r="E198" s="26">
        <f t="shared" si="12"/>
        <v>419.1</v>
      </c>
      <c r="F198" s="26">
        <v>165</v>
      </c>
      <c r="G198" s="25" t="s">
        <v>3</v>
      </c>
      <c r="H198" s="27">
        <v>0.67361111111111116</v>
      </c>
      <c r="I198" s="55"/>
      <c r="J198" s="55"/>
      <c r="K198" s="56"/>
      <c r="L198" s="57"/>
      <c r="M198" s="52"/>
      <c r="N198" s="52"/>
      <c r="O198" s="52"/>
      <c r="P198" s="52"/>
      <c r="Q198" s="52"/>
    </row>
    <row r="199" spans="1:18" s="16" customFormat="1" ht="12.75" thickBot="1">
      <c r="A199" s="33"/>
      <c r="B199" s="25"/>
      <c r="C199" s="25"/>
      <c r="D199" s="25"/>
      <c r="E199" s="25"/>
      <c r="F199" s="26"/>
      <c r="G199" s="25"/>
      <c r="H199" s="25"/>
      <c r="I199" s="55"/>
      <c r="J199" s="55"/>
      <c r="K199" s="56"/>
      <c r="L199" s="61"/>
      <c r="M199" s="52"/>
      <c r="N199" s="52"/>
      <c r="O199" s="52"/>
      <c r="P199" s="52"/>
      <c r="Q199" s="52"/>
    </row>
    <row r="200" spans="1:18" ht="36.75" thickBot="1">
      <c r="B200" s="5" t="s">
        <v>447</v>
      </c>
      <c r="C200" s="6" t="s">
        <v>54</v>
      </c>
      <c r="D200" s="6" t="s">
        <v>55</v>
      </c>
      <c r="E200" s="7" t="s">
        <v>61</v>
      </c>
      <c r="F200" s="7" t="s">
        <v>62</v>
      </c>
      <c r="G200" s="6" t="s">
        <v>63</v>
      </c>
      <c r="H200" s="6" t="s">
        <v>64</v>
      </c>
      <c r="I200" s="55" t="s">
        <v>674</v>
      </c>
      <c r="J200" s="55" t="s">
        <v>675</v>
      </c>
      <c r="K200" s="75" t="s">
        <v>692</v>
      </c>
      <c r="L200" s="76" t="s">
        <v>693</v>
      </c>
      <c r="M200" s="25" t="s">
        <v>694</v>
      </c>
      <c r="N200" s="52"/>
      <c r="O200" s="52"/>
      <c r="P200" s="52"/>
      <c r="Q200" s="52"/>
    </row>
    <row r="201" spans="1:18" s="16" customFormat="1">
      <c r="A201" s="33"/>
      <c r="B201" s="24" t="s">
        <v>448</v>
      </c>
      <c r="C201" s="9" t="s">
        <v>324</v>
      </c>
      <c r="D201" s="9" t="s">
        <v>324</v>
      </c>
      <c r="E201" s="25"/>
      <c r="F201" s="26"/>
      <c r="G201" s="25"/>
      <c r="H201" s="25"/>
      <c r="I201" s="55"/>
      <c r="J201" s="55"/>
      <c r="K201" s="56"/>
      <c r="L201" s="61"/>
      <c r="M201" s="52"/>
      <c r="N201" s="52"/>
      <c r="O201" s="52"/>
      <c r="P201" s="52"/>
      <c r="Q201" s="52"/>
    </row>
    <row r="202" spans="1:18">
      <c r="B202" s="10" t="s">
        <v>57</v>
      </c>
      <c r="C202" s="9"/>
      <c r="D202" s="9"/>
      <c r="E202" s="19"/>
      <c r="F202" s="19"/>
      <c r="G202" s="20"/>
      <c r="H202" s="20"/>
      <c r="I202" s="55"/>
      <c r="J202" s="55"/>
      <c r="K202" s="56"/>
      <c r="L202" s="61"/>
      <c r="M202" s="52"/>
      <c r="N202" s="52"/>
      <c r="O202" s="52"/>
      <c r="P202" s="52"/>
      <c r="Q202" s="52"/>
    </row>
    <row r="203" spans="1:18">
      <c r="B203" s="45" t="s">
        <v>357</v>
      </c>
      <c r="C203" s="9" t="s">
        <v>452</v>
      </c>
      <c r="D203" s="9" t="s">
        <v>454</v>
      </c>
      <c r="E203" s="46">
        <v>508</v>
      </c>
      <c r="F203" s="43">
        <v>200</v>
      </c>
      <c r="G203" s="44" t="s">
        <v>3</v>
      </c>
      <c r="H203" s="44" t="s">
        <v>57</v>
      </c>
      <c r="I203" s="55">
        <v>45.99</v>
      </c>
      <c r="J203" s="55">
        <v>29.52</v>
      </c>
      <c r="K203" s="56">
        <v>0.39106499999999994</v>
      </c>
      <c r="L203" s="61" t="s">
        <v>637</v>
      </c>
      <c r="M203" s="57" t="s">
        <v>685</v>
      </c>
      <c r="N203" s="88"/>
      <c r="P203" s="25"/>
      <c r="R203" s="52"/>
    </row>
    <row r="204" spans="1:18">
      <c r="B204" s="45" t="s">
        <v>363</v>
      </c>
      <c r="C204" s="9" t="s">
        <v>453</v>
      </c>
      <c r="D204" s="9" t="s">
        <v>455</v>
      </c>
      <c r="E204" s="46">
        <v>571</v>
      </c>
      <c r="F204" s="43">
        <v>225</v>
      </c>
      <c r="G204" s="44" t="s">
        <v>3</v>
      </c>
      <c r="H204" s="44" t="s">
        <v>57</v>
      </c>
      <c r="I204" s="55">
        <v>152.27000000000001</v>
      </c>
      <c r="J204" s="55">
        <v>91.21</v>
      </c>
      <c r="K204" s="56">
        <v>0.43781300000000001</v>
      </c>
      <c r="L204" s="61" t="s">
        <v>638</v>
      </c>
      <c r="M204" s="57" t="s">
        <v>686</v>
      </c>
      <c r="N204" s="88"/>
      <c r="P204" s="25"/>
      <c r="Q204" s="52"/>
      <c r="R204" s="52"/>
    </row>
    <row r="205" spans="1:18" s="38" customFormat="1">
      <c r="A205" s="33"/>
      <c r="B205" s="28" t="s">
        <v>366</v>
      </c>
      <c r="C205" s="28" t="s">
        <v>358</v>
      </c>
      <c r="D205" s="28" t="s">
        <v>359</v>
      </c>
      <c r="E205" s="28">
        <v>636</v>
      </c>
      <c r="F205" s="39">
        <v>250</v>
      </c>
      <c r="G205" s="28" t="s">
        <v>3</v>
      </c>
      <c r="H205" s="28" t="s">
        <v>57</v>
      </c>
      <c r="I205" s="77">
        <v>108.2</v>
      </c>
      <c r="J205" s="77">
        <v>67.400000000000006</v>
      </c>
      <c r="K205" s="75">
        <v>0.47916700000000001</v>
      </c>
      <c r="L205" s="76" t="s">
        <v>639</v>
      </c>
      <c r="M205" s="28" t="s">
        <v>789</v>
      </c>
      <c r="N205" s="89"/>
      <c r="P205" s="57"/>
      <c r="R205" s="57"/>
    </row>
    <row r="206" spans="1:18" s="38" customFormat="1">
      <c r="A206" s="33"/>
      <c r="B206" s="28" t="s">
        <v>369</v>
      </c>
      <c r="C206" s="28" t="s">
        <v>361</v>
      </c>
      <c r="D206" s="28" t="s">
        <v>362</v>
      </c>
      <c r="E206" s="28">
        <v>698</v>
      </c>
      <c r="F206" s="39">
        <v>275</v>
      </c>
      <c r="G206" s="28" t="s">
        <v>3</v>
      </c>
      <c r="H206" s="28" t="s">
        <v>57</v>
      </c>
      <c r="I206" s="77">
        <v>115.8</v>
      </c>
      <c r="J206" s="77">
        <v>71.3</v>
      </c>
      <c r="K206" s="75">
        <v>0.54498000000000002</v>
      </c>
      <c r="L206" s="76" t="s">
        <v>640</v>
      </c>
      <c r="M206" s="28" t="s">
        <v>790</v>
      </c>
      <c r="N206" s="90"/>
      <c r="P206" s="57"/>
      <c r="R206" s="57"/>
    </row>
    <row r="207" spans="1:18" s="38" customFormat="1">
      <c r="A207" s="33"/>
      <c r="B207" s="28" t="s">
        <v>372</v>
      </c>
      <c r="C207" s="28" t="s">
        <v>364</v>
      </c>
      <c r="D207" s="28" t="s">
        <v>365</v>
      </c>
      <c r="E207" s="28">
        <v>764</v>
      </c>
      <c r="F207" s="39">
        <v>300</v>
      </c>
      <c r="G207" s="28" t="s">
        <v>3</v>
      </c>
      <c r="H207" s="28" t="s">
        <v>57</v>
      </c>
      <c r="I207" s="77">
        <v>178.42</v>
      </c>
      <c r="J207" s="77">
        <v>118.82</v>
      </c>
      <c r="K207" s="75">
        <v>0.83820000000000006</v>
      </c>
      <c r="L207" s="76" t="s">
        <v>641</v>
      </c>
      <c r="M207" s="28" t="s">
        <v>791</v>
      </c>
      <c r="N207" s="89"/>
      <c r="P207" s="57"/>
      <c r="R207" s="57"/>
    </row>
    <row r="208" spans="1:18" s="38" customFormat="1">
      <c r="A208" s="33"/>
      <c r="B208" s="28" t="s">
        <v>375</v>
      </c>
      <c r="C208" s="28" t="s">
        <v>367</v>
      </c>
      <c r="D208" s="28" t="s">
        <v>368</v>
      </c>
      <c r="E208" s="28">
        <v>890</v>
      </c>
      <c r="F208" s="39">
        <v>350</v>
      </c>
      <c r="G208" s="28" t="s">
        <v>3</v>
      </c>
      <c r="H208" s="28" t="s">
        <v>57</v>
      </c>
      <c r="I208" s="77">
        <v>213.87</v>
      </c>
      <c r="J208" s="77">
        <v>141.62</v>
      </c>
      <c r="K208" s="75">
        <v>1.4504159999999999</v>
      </c>
      <c r="L208" s="76" t="s">
        <v>642</v>
      </c>
      <c r="M208" s="28" t="s">
        <v>792</v>
      </c>
      <c r="N208" s="89"/>
      <c r="P208" s="57"/>
      <c r="R208" s="57"/>
    </row>
    <row r="209" spans="1:18" s="38" customFormat="1">
      <c r="A209" s="33"/>
      <c r="B209" s="28" t="s">
        <v>360</v>
      </c>
      <c r="C209" s="28" t="s">
        <v>370</v>
      </c>
      <c r="D209" s="28" t="s">
        <v>371</v>
      </c>
      <c r="E209" s="28">
        <v>1017</v>
      </c>
      <c r="F209" s="39">
        <v>400</v>
      </c>
      <c r="G209" s="28" t="s">
        <v>3</v>
      </c>
      <c r="H209" s="28" t="s">
        <v>57</v>
      </c>
      <c r="I209" s="87">
        <v>490</v>
      </c>
      <c r="J209" s="87">
        <v>350</v>
      </c>
      <c r="K209" s="75">
        <v>1.6314719999999998</v>
      </c>
      <c r="L209" s="76" t="s">
        <v>643</v>
      </c>
      <c r="M209" s="28" t="s">
        <v>798</v>
      </c>
      <c r="N209" s="90"/>
      <c r="P209" s="57"/>
      <c r="R209" s="57"/>
    </row>
    <row r="210" spans="1:18" s="38" customFormat="1">
      <c r="A210" s="33"/>
      <c r="B210" s="28" t="s">
        <v>449</v>
      </c>
      <c r="C210" s="28" t="s">
        <v>373</v>
      </c>
      <c r="D210" s="28" t="s">
        <v>374</v>
      </c>
      <c r="E210" s="28">
        <v>1143</v>
      </c>
      <c r="F210" s="39">
        <v>450</v>
      </c>
      <c r="G210" s="28" t="s">
        <v>3</v>
      </c>
      <c r="H210" s="28" t="s">
        <v>57</v>
      </c>
      <c r="I210" s="87">
        <v>520</v>
      </c>
      <c r="J210" s="87">
        <v>380</v>
      </c>
      <c r="K210" s="75">
        <v>2.8855799999999996</v>
      </c>
      <c r="L210" s="76" t="s">
        <v>644</v>
      </c>
      <c r="M210" s="28" t="s">
        <v>799</v>
      </c>
      <c r="N210" s="90"/>
      <c r="P210" s="57"/>
      <c r="R210" s="57"/>
    </row>
    <row r="211" spans="1:18" s="38" customFormat="1">
      <c r="A211" s="33"/>
      <c r="B211" s="28" t="s">
        <v>450</v>
      </c>
      <c r="C211" s="28" t="s">
        <v>376</v>
      </c>
      <c r="D211" s="28" t="s">
        <v>377</v>
      </c>
      <c r="E211" s="28">
        <v>1270</v>
      </c>
      <c r="F211" s="39">
        <v>500</v>
      </c>
      <c r="G211" s="28" t="s">
        <v>3</v>
      </c>
      <c r="H211" s="28" t="s">
        <v>57</v>
      </c>
      <c r="I211" s="87">
        <v>620</v>
      </c>
      <c r="J211" s="87">
        <v>440</v>
      </c>
      <c r="K211" s="75">
        <v>3.1976999999999998</v>
      </c>
      <c r="L211" s="76" t="s">
        <v>645</v>
      </c>
      <c r="M211" s="28" t="s">
        <v>800</v>
      </c>
      <c r="N211" s="90"/>
      <c r="P211" s="57"/>
      <c r="R211" s="57"/>
    </row>
    <row r="212" spans="1:18" s="4" customFormat="1">
      <c r="A212" s="31"/>
      <c r="B212" s="50" t="s">
        <v>66</v>
      </c>
      <c r="C212" s="28"/>
      <c r="D212" s="28"/>
      <c r="E212" s="39"/>
      <c r="F212" s="39"/>
      <c r="G212" s="9" t="s">
        <v>65</v>
      </c>
      <c r="H212" s="28" t="s">
        <v>65</v>
      </c>
      <c r="I212" s="77"/>
      <c r="J212" s="77"/>
      <c r="K212" s="75"/>
      <c r="L212" s="76"/>
      <c r="M212" s="28"/>
      <c r="N212" s="91"/>
      <c r="O212" s="64"/>
      <c r="P212" s="57"/>
      <c r="Q212" s="64"/>
      <c r="R212" s="57"/>
    </row>
    <row r="213" spans="1:18" s="4" customFormat="1">
      <c r="A213" s="31"/>
      <c r="B213" s="78" t="s">
        <v>381</v>
      </c>
      <c r="C213" s="28" t="s">
        <v>459</v>
      </c>
      <c r="D213" s="28" t="s">
        <v>457</v>
      </c>
      <c r="E213" s="39">
        <v>508</v>
      </c>
      <c r="F213" s="39">
        <v>200</v>
      </c>
      <c r="G213" s="28" t="s">
        <v>3</v>
      </c>
      <c r="H213" s="28" t="s">
        <v>66</v>
      </c>
      <c r="I213" s="77">
        <v>127.95</v>
      </c>
      <c r="J213" s="77">
        <v>50.34</v>
      </c>
      <c r="K213" s="75">
        <v>0.43511599999999995</v>
      </c>
      <c r="L213" s="76" t="s">
        <v>646</v>
      </c>
      <c r="M213" s="28" t="s">
        <v>687</v>
      </c>
      <c r="N213" s="89"/>
      <c r="O213" s="57"/>
      <c r="P213" s="28"/>
      <c r="Q213" s="57"/>
    </row>
    <row r="214" spans="1:18" s="38" customFormat="1">
      <c r="A214" s="33"/>
      <c r="B214" s="28" t="s">
        <v>384</v>
      </c>
      <c r="C214" s="28" t="s">
        <v>379</v>
      </c>
      <c r="D214" s="28" t="s">
        <v>380</v>
      </c>
      <c r="E214" s="28">
        <v>571</v>
      </c>
      <c r="F214" s="39">
        <v>225</v>
      </c>
      <c r="G214" s="28" t="s">
        <v>3</v>
      </c>
      <c r="H214" s="28" t="s">
        <v>66</v>
      </c>
      <c r="I214" s="77">
        <v>103.71</v>
      </c>
      <c r="J214" s="77">
        <v>64.11</v>
      </c>
      <c r="K214" s="75">
        <v>0.50034000000000001</v>
      </c>
      <c r="L214" s="76" t="s">
        <v>647</v>
      </c>
      <c r="M214" s="28" t="s">
        <v>793</v>
      </c>
      <c r="N214" s="89"/>
      <c r="P214" s="57"/>
      <c r="Q214" s="57"/>
    </row>
    <row r="215" spans="1:18" s="38" customFormat="1">
      <c r="A215" s="33"/>
      <c r="B215" s="28" t="s">
        <v>387</v>
      </c>
      <c r="C215" s="28" t="s">
        <v>382</v>
      </c>
      <c r="D215" s="28" t="s">
        <v>383</v>
      </c>
      <c r="E215" s="28">
        <v>636</v>
      </c>
      <c r="F215" s="39">
        <v>250</v>
      </c>
      <c r="G215" s="28" t="s">
        <v>3</v>
      </c>
      <c r="H215" s="28" t="s">
        <v>66</v>
      </c>
      <c r="I215" s="77">
        <v>120.59</v>
      </c>
      <c r="J215" s="77">
        <v>77.33</v>
      </c>
      <c r="K215" s="75">
        <v>0.54498000000000002</v>
      </c>
      <c r="L215" s="76" t="s">
        <v>640</v>
      </c>
      <c r="M215" s="28" t="s">
        <v>794</v>
      </c>
      <c r="N215" s="89"/>
      <c r="P215" s="57"/>
      <c r="Q215" s="57"/>
    </row>
    <row r="216" spans="1:18" s="38" customFormat="1">
      <c r="A216" s="33"/>
      <c r="B216" s="28" t="s">
        <v>390</v>
      </c>
      <c r="C216" s="28" t="s">
        <v>458</v>
      </c>
      <c r="D216" s="28" t="s">
        <v>456</v>
      </c>
      <c r="E216" s="28">
        <v>698</v>
      </c>
      <c r="F216" s="39">
        <v>275</v>
      </c>
      <c r="G216" s="28" t="s">
        <v>3</v>
      </c>
      <c r="H216" s="28" t="s">
        <v>66</v>
      </c>
      <c r="I216" s="79">
        <v>174.17</v>
      </c>
      <c r="J216" s="79">
        <v>112.03</v>
      </c>
      <c r="K216" s="75">
        <v>0.84084000000000003</v>
      </c>
      <c r="L216" s="76" t="s">
        <v>648</v>
      </c>
      <c r="M216" s="28" t="s">
        <v>688</v>
      </c>
      <c r="N216" s="89"/>
      <c r="O216" s="57"/>
      <c r="P216" s="28"/>
      <c r="Q216" s="57"/>
    </row>
    <row r="217" spans="1:18" s="38" customFormat="1">
      <c r="A217" s="33"/>
      <c r="B217" s="28" t="s">
        <v>393</v>
      </c>
      <c r="C217" s="28" t="s">
        <v>385</v>
      </c>
      <c r="D217" s="28" t="s">
        <v>386</v>
      </c>
      <c r="E217" s="28">
        <v>762</v>
      </c>
      <c r="F217" s="39">
        <v>300</v>
      </c>
      <c r="G217" s="28" t="s">
        <v>3</v>
      </c>
      <c r="H217" s="28" t="s">
        <v>66</v>
      </c>
      <c r="I217" s="77">
        <v>187.72</v>
      </c>
      <c r="J217" s="77">
        <v>122.52</v>
      </c>
      <c r="K217" s="75">
        <v>0.93060000000000009</v>
      </c>
      <c r="L217" s="76" t="s">
        <v>649</v>
      </c>
      <c r="M217" s="28" t="s">
        <v>689</v>
      </c>
      <c r="N217" s="89"/>
      <c r="O217" s="57"/>
      <c r="P217" s="28"/>
      <c r="Q217" s="57"/>
    </row>
    <row r="218" spans="1:18" s="38" customFormat="1">
      <c r="A218" s="33"/>
      <c r="B218" s="28" t="s">
        <v>396</v>
      </c>
      <c r="C218" s="28" t="s">
        <v>388</v>
      </c>
      <c r="D218" s="28" t="s">
        <v>389</v>
      </c>
      <c r="E218" s="28">
        <v>889</v>
      </c>
      <c r="F218" s="39">
        <v>350</v>
      </c>
      <c r="G218" s="28" t="s">
        <v>3</v>
      </c>
      <c r="H218" s="28" t="s">
        <v>66</v>
      </c>
      <c r="I218" s="87">
        <v>480</v>
      </c>
      <c r="J218" s="87">
        <v>340</v>
      </c>
      <c r="K218" s="75">
        <v>1.0771200000000001</v>
      </c>
      <c r="L218" s="76" t="s">
        <v>650</v>
      </c>
      <c r="M218" s="28" t="s">
        <v>802</v>
      </c>
      <c r="N218" s="89"/>
      <c r="O218" s="57"/>
      <c r="P218" s="57"/>
      <c r="Q218" s="57"/>
    </row>
    <row r="219" spans="1:18" s="38" customFormat="1">
      <c r="A219" s="33"/>
      <c r="B219" s="28" t="s">
        <v>378</v>
      </c>
      <c r="C219" s="28" t="s">
        <v>391</v>
      </c>
      <c r="D219" s="28" t="s">
        <v>392</v>
      </c>
      <c r="E219" s="28">
        <v>1016</v>
      </c>
      <c r="F219" s="39">
        <v>400</v>
      </c>
      <c r="G219" s="28" t="s">
        <v>3</v>
      </c>
      <c r="H219" s="28" t="s">
        <v>66</v>
      </c>
      <c r="I219" s="87">
        <v>510</v>
      </c>
      <c r="J219" s="87">
        <v>370</v>
      </c>
      <c r="K219" s="75">
        <v>1.8243359999999995</v>
      </c>
      <c r="L219" s="76" t="s">
        <v>651</v>
      </c>
      <c r="M219" s="28" t="s">
        <v>801</v>
      </c>
      <c r="N219" s="89"/>
      <c r="O219" s="57"/>
      <c r="P219" s="57"/>
      <c r="Q219" s="57"/>
    </row>
    <row r="220" spans="1:18" s="38" customFormat="1">
      <c r="A220" s="33"/>
      <c r="B220" s="28" t="s">
        <v>451</v>
      </c>
      <c r="C220" s="28" t="s">
        <v>394</v>
      </c>
      <c r="D220" s="28" t="s">
        <v>395</v>
      </c>
      <c r="E220" s="28">
        <v>1143</v>
      </c>
      <c r="F220" s="39">
        <v>450</v>
      </c>
      <c r="G220" s="28" t="s">
        <v>3</v>
      </c>
      <c r="H220" s="28" t="s">
        <v>66</v>
      </c>
      <c r="I220" s="87">
        <v>610</v>
      </c>
      <c r="J220" s="87">
        <v>430</v>
      </c>
      <c r="K220" s="75">
        <v>3.1732199999999997</v>
      </c>
      <c r="L220" s="76" t="s">
        <v>652</v>
      </c>
      <c r="M220" s="28" t="s">
        <v>803</v>
      </c>
      <c r="N220" s="89"/>
      <c r="O220" s="57"/>
      <c r="P220" s="57"/>
      <c r="Q220" s="57"/>
    </row>
    <row r="221" spans="1:18" s="4" customFormat="1">
      <c r="A221" s="31"/>
      <c r="B221" s="50" t="s">
        <v>93</v>
      </c>
      <c r="C221" s="38"/>
      <c r="D221" s="38"/>
      <c r="E221" s="80"/>
      <c r="F221" s="80"/>
      <c r="G221" s="38"/>
      <c r="H221" s="38"/>
      <c r="I221" s="77"/>
      <c r="J221" s="77"/>
      <c r="K221" s="75"/>
      <c r="L221" s="76"/>
      <c r="M221" s="28"/>
      <c r="N221" s="89"/>
      <c r="O221" s="57"/>
      <c r="P221" s="57"/>
      <c r="Q221" s="57"/>
    </row>
    <row r="222" spans="1:18" s="38" customFormat="1">
      <c r="A222" s="33"/>
      <c r="B222" s="28" t="s">
        <v>400</v>
      </c>
      <c r="C222" s="28" t="s">
        <v>398</v>
      </c>
      <c r="D222" s="28" t="s">
        <v>399</v>
      </c>
      <c r="E222" s="28">
        <v>508</v>
      </c>
      <c r="F222" s="39">
        <v>200</v>
      </c>
      <c r="G222" s="28" t="s">
        <v>3</v>
      </c>
      <c r="H222" s="28" t="s">
        <v>93</v>
      </c>
      <c r="I222" s="77">
        <v>54.99</v>
      </c>
      <c r="J222" s="77">
        <v>52.15</v>
      </c>
      <c r="K222" s="75">
        <v>0.21340000000000001</v>
      </c>
      <c r="L222" s="76" t="s">
        <v>653</v>
      </c>
      <c r="M222" s="28" t="s">
        <v>795</v>
      </c>
      <c r="N222" s="89"/>
      <c r="O222" s="28"/>
      <c r="P222" s="57"/>
      <c r="Q222" s="57"/>
    </row>
    <row r="223" spans="1:18" s="38" customFormat="1">
      <c r="A223" s="33"/>
      <c r="B223" s="28" t="s">
        <v>406</v>
      </c>
      <c r="C223" s="28" t="s">
        <v>461</v>
      </c>
      <c r="D223" s="28" t="s">
        <v>460</v>
      </c>
      <c r="E223" s="28">
        <v>571</v>
      </c>
      <c r="F223" s="39">
        <v>225</v>
      </c>
      <c r="G223" s="28" t="s">
        <v>3</v>
      </c>
      <c r="H223" s="28" t="s">
        <v>93</v>
      </c>
      <c r="I223" s="77">
        <v>162.6</v>
      </c>
      <c r="J223" s="77">
        <v>100.5</v>
      </c>
      <c r="K223" s="75">
        <v>0.48270000000000002</v>
      </c>
      <c r="L223" s="76" t="s">
        <v>742</v>
      </c>
      <c r="M223" s="28" t="s">
        <v>741</v>
      </c>
      <c r="N223" s="89"/>
      <c r="O223" s="57"/>
      <c r="P223" s="74"/>
      <c r="Q223" s="57"/>
    </row>
    <row r="224" spans="1:18" s="38" customFormat="1">
      <c r="A224" s="33"/>
      <c r="B224" s="28" t="s">
        <v>409</v>
      </c>
      <c r="C224" s="28" t="s">
        <v>401</v>
      </c>
      <c r="D224" s="28" t="s">
        <v>402</v>
      </c>
      <c r="E224" s="28">
        <v>634</v>
      </c>
      <c r="F224" s="39">
        <v>250</v>
      </c>
      <c r="G224" s="28" t="s">
        <v>3</v>
      </c>
      <c r="H224" s="28" t="s">
        <v>93</v>
      </c>
      <c r="I224" s="77">
        <v>115.57</v>
      </c>
      <c r="J224" s="77">
        <v>74.5</v>
      </c>
      <c r="K224" s="75">
        <v>0.51692499999999997</v>
      </c>
      <c r="L224" s="76" t="s">
        <v>654</v>
      </c>
      <c r="M224" s="28" t="s">
        <v>796</v>
      </c>
      <c r="N224" s="89"/>
      <c r="P224" s="57"/>
      <c r="Q224" s="57"/>
    </row>
    <row r="225" spans="1:18" s="38" customFormat="1">
      <c r="A225" s="33"/>
      <c r="B225" s="28" t="s">
        <v>412</v>
      </c>
      <c r="C225" s="28" t="s">
        <v>404</v>
      </c>
      <c r="D225" s="28" t="s">
        <v>405</v>
      </c>
      <c r="E225" s="28">
        <v>698</v>
      </c>
      <c r="F225" s="39">
        <v>275</v>
      </c>
      <c r="G225" s="28" t="s">
        <v>3</v>
      </c>
      <c r="H225" s="28" t="s">
        <v>93</v>
      </c>
      <c r="I225" s="77">
        <v>173.33</v>
      </c>
      <c r="J225" s="77">
        <v>112.63</v>
      </c>
      <c r="K225" s="75">
        <v>0.82336100000000012</v>
      </c>
      <c r="L225" s="76" t="s">
        <v>655</v>
      </c>
      <c r="M225" s="28" t="s">
        <v>797</v>
      </c>
      <c r="N225" s="89"/>
      <c r="P225" s="57"/>
      <c r="Q225" s="57"/>
    </row>
    <row r="226" spans="1:18" s="38" customFormat="1">
      <c r="A226" s="33"/>
      <c r="B226" s="28" t="s">
        <v>415</v>
      </c>
      <c r="C226" s="28" t="s">
        <v>407</v>
      </c>
      <c r="D226" s="28" t="s">
        <v>408</v>
      </c>
      <c r="E226" s="28">
        <v>762</v>
      </c>
      <c r="F226" s="39">
        <v>300</v>
      </c>
      <c r="G226" s="28" t="s">
        <v>3</v>
      </c>
      <c r="H226" s="28" t="s">
        <v>93</v>
      </c>
      <c r="I226" s="79">
        <v>192.72</v>
      </c>
      <c r="J226" s="79">
        <v>127.74</v>
      </c>
      <c r="K226" s="75">
        <v>0.9084460000000002</v>
      </c>
      <c r="L226" s="76" t="s">
        <v>656</v>
      </c>
      <c r="M226" s="28" t="s">
        <v>690</v>
      </c>
      <c r="N226" s="89"/>
      <c r="O226" s="57"/>
      <c r="P226" s="28"/>
      <c r="Q226" s="57"/>
    </row>
    <row r="227" spans="1:18" s="16" customFormat="1">
      <c r="A227" s="33"/>
      <c r="B227" s="25" t="s">
        <v>418</v>
      </c>
      <c r="C227" s="25" t="s">
        <v>410</v>
      </c>
      <c r="D227" s="25" t="s">
        <v>411</v>
      </c>
      <c r="E227" s="25">
        <v>889</v>
      </c>
      <c r="F227" s="26">
        <v>350</v>
      </c>
      <c r="G227" s="25" t="s">
        <v>3</v>
      </c>
      <c r="H227" s="25" t="s">
        <v>93</v>
      </c>
      <c r="I227" s="79">
        <v>291.48</v>
      </c>
      <c r="J227" s="79">
        <v>216.31</v>
      </c>
      <c r="K227" s="75">
        <v>1.0494000000000001</v>
      </c>
      <c r="L227" s="76" t="s">
        <v>657</v>
      </c>
      <c r="M227" s="28" t="s">
        <v>691</v>
      </c>
      <c r="N227" s="92"/>
      <c r="O227" s="52"/>
      <c r="P227" s="73"/>
      <c r="Q227" s="52"/>
    </row>
    <row r="228" spans="1:18" s="16" customFormat="1">
      <c r="A228" s="33"/>
      <c r="B228" s="25" t="s">
        <v>397</v>
      </c>
      <c r="C228" s="25" t="s">
        <v>413</v>
      </c>
      <c r="D228" s="25" t="s">
        <v>414</v>
      </c>
      <c r="E228" s="25">
        <v>1016</v>
      </c>
      <c r="F228" s="26">
        <v>400</v>
      </c>
      <c r="G228" s="25" t="s">
        <v>3</v>
      </c>
      <c r="H228" s="25" t="s">
        <v>93</v>
      </c>
      <c r="I228" s="79">
        <v>490.15</v>
      </c>
      <c r="J228" s="79">
        <v>354.61</v>
      </c>
      <c r="K228" s="75">
        <v>1.777104</v>
      </c>
      <c r="L228" s="76" t="s">
        <v>658</v>
      </c>
      <c r="M228" s="28" t="s">
        <v>739</v>
      </c>
      <c r="N228" s="92"/>
      <c r="O228" s="52"/>
      <c r="P228" s="73"/>
      <c r="Q228" s="52"/>
    </row>
    <row r="229" spans="1:18" s="16" customFormat="1" ht="12.75" thickBot="1">
      <c r="A229" s="33"/>
      <c r="B229" s="25" t="s">
        <v>403</v>
      </c>
      <c r="C229" s="25" t="s">
        <v>416</v>
      </c>
      <c r="D229" s="25" t="s">
        <v>417</v>
      </c>
      <c r="E229" s="25">
        <v>1143</v>
      </c>
      <c r="F229" s="26">
        <v>450</v>
      </c>
      <c r="G229" s="25" t="s">
        <v>3</v>
      </c>
      <c r="H229" s="25" t="s">
        <v>93</v>
      </c>
      <c r="I229" s="79">
        <v>570.54</v>
      </c>
      <c r="J229" s="79">
        <v>410.17</v>
      </c>
      <c r="K229" s="75">
        <v>3.0905999999999998</v>
      </c>
      <c r="L229" s="76" t="s">
        <v>659</v>
      </c>
      <c r="M229" s="28" t="s">
        <v>740</v>
      </c>
      <c r="N229" s="92"/>
      <c r="O229" s="52"/>
      <c r="P229" s="73"/>
      <c r="Q229" s="52"/>
    </row>
    <row r="230" spans="1:18" s="16" customFormat="1" ht="48.75" thickBot="1">
      <c r="A230" s="33"/>
      <c r="B230" s="5" t="s">
        <v>938</v>
      </c>
      <c r="C230" s="6" t="s">
        <v>54</v>
      </c>
      <c r="D230" s="6" t="s">
        <v>55</v>
      </c>
      <c r="E230" s="7" t="s">
        <v>61</v>
      </c>
      <c r="F230" s="7" t="s">
        <v>62</v>
      </c>
      <c r="G230" s="6" t="s">
        <v>63</v>
      </c>
      <c r="H230" s="6" t="s">
        <v>64</v>
      </c>
      <c r="I230" s="6" t="s">
        <v>978</v>
      </c>
      <c r="J230" s="118" t="s">
        <v>674</v>
      </c>
      <c r="K230" s="118" t="s">
        <v>675</v>
      </c>
      <c r="L230" s="119" t="s">
        <v>692</v>
      </c>
      <c r="M230" s="118" t="s">
        <v>927</v>
      </c>
      <c r="N230" s="118" t="s">
        <v>694</v>
      </c>
      <c r="O230" s="134" t="s">
        <v>979</v>
      </c>
      <c r="P230" s="16" t="s">
        <v>980</v>
      </c>
      <c r="Q230" s="134" t="s">
        <v>981</v>
      </c>
    </row>
    <row r="231" spans="1:18">
      <c r="A231" s="1"/>
      <c r="B231" s="24" t="s">
        <v>939</v>
      </c>
      <c r="C231" s="25" t="s">
        <v>324</v>
      </c>
      <c r="D231" s="25" t="s">
        <v>324</v>
      </c>
      <c r="E231" s="25"/>
      <c r="F231" s="120"/>
      <c r="G231" s="25"/>
      <c r="H231" s="25"/>
      <c r="I231" s="25"/>
      <c r="J231" s="118"/>
      <c r="K231" s="118"/>
      <c r="L231" s="119"/>
      <c r="M231" s="118"/>
      <c r="N231" s="16"/>
      <c r="O231" s="16"/>
      <c r="P231" s="16"/>
      <c r="Q231" s="16"/>
    </row>
    <row r="232" spans="1:18" s="16" customFormat="1">
      <c r="B232" s="121" t="s">
        <v>57</v>
      </c>
      <c r="C232" s="25"/>
      <c r="D232" s="25"/>
      <c r="E232" s="122"/>
      <c r="F232" s="122"/>
      <c r="G232" s="123"/>
      <c r="H232" s="123"/>
      <c r="I232" s="71"/>
      <c r="J232" s="118"/>
      <c r="K232" s="118"/>
      <c r="L232" s="119"/>
      <c r="M232" s="118"/>
    </row>
    <row r="233" spans="1:18">
      <c r="A233" s="1"/>
      <c r="B233" s="25" t="s">
        <v>940</v>
      </c>
      <c r="C233" s="25" t="s">
        <v>941</v>
      </c>
      <c r="D233" s="25" t="s">
        <v>359</v>
      </c>
      <c r="E233" s="25">
        <v>620</v>
      </c>
      <c r="F233" s="26">
        <v>244</v>
      </c>
      <c r="G233" s="127" t="s">
        <v>930</v>
      </c>
      <c r="H233" s="25" t="s">
        <v>57</v>
      </c>
      <c r="I233" s="135"/>
      <c r="J233" s="136">
        <v>195</v>
      </c>
      <c r="K233" s="137">
        <v>115</v>
      </c>
      <c r="L233" s="136">
        <v>0.96179200000000009</v>
      </c>
      <c r="M233" s="137" t="s">
        <v>990</v>
      </c>
      <c r="N233" s="38" t="s">
        <v>991</v>
      </c>
      <c r="O233" s="38" t="s">
        <v>992</v>
      </c>
      <c r="P233" s="38" t="s">
        <v>993</v>
      </c>
      <c r="Q233" s="38" t="s">
        <v>994</v>
      </c>
    </row>
    <row r="234" spans="1:18">
      <c r="A234" s="1"/>
      <c r="B234" s="25" t="s">
        <v>942</v>
      </c>
      <c r="C234" s="25" t="s">
        <v>943</v>
      </c>
      <c r="D234" s="25" t="s">
        <v>362</v>
      </c>
      <c r="E234" s="25">
        <v>681</v>
      </c>
      <c r="F234" s="26">
        <v>268</v>
      </c>
      <c r="G234" s="127" t="s">
        <v>930</v>
      </c>
      <c r="H234" s="25" t="s">
        <v>57</v>
      </c>
      <c r="I234" s="135"/>
      <c r="J234" s="136">
        <v>209</v>
      </c>
      <c r="K234" s="137">
        <v>125</v>
      </c>
      <c r="L234" s="136">
        <v>1.0433279999999998</v>
      </c>
      <c r="M234" s="137" t="s">
        <v>995</v>
      </c>
      <c r="N234" s="38" t="s">
        <v>996</v>
      </c>
      <c r="O234" s="38" t="s">
        <v>992</v>
      </c>
      <c r="P234" s="38" t="s">
        <v>993</v>
      </c>
      <c r="Q234" s="38" t="s">
        <v>994</v>
      </c>
    </row>
    <row r="235" spans="1:18">
      <c r="A235" s="1"/>
      <c r="B235" s="25" t="s">
        <v>944</v>
      </c>
      <c r="C235" s="25" t="s">
        <v>945</v>
      </c>
      <c r="D235" s="25" t="s">
        <v>365</v>
      </c>
      <c r="E235" s="25">
        <v>747</v>
      </c>
      <c r="F235" s="26">
        <v>294</v>
      </c>
      <c r="G235" s="127" t="s">
        <v>930</v>
      </c>
      <c r="H235" s="25" t="s">
        <v>57</v>
      </c>
      <c r="I235" s="135"/>
      <c r="J235" s="136">
        <v>227</v>
      </c>
      <c r="K235" s="137">
        <v>135</v>
      </c>
      <c r="L235" s="136">
        <v>1.1315200000000001</v>
      </c>
      <c r="M235" s="137" t="s">
        <v>997</v>
      </c>
      <c r="N235" s="38" t="s">
        <v>998</v>
      </c>
      <c r="O235" s="38" t="s">
        <v>999</v>
      </c>
      <c r="P235" s="38" t="s">
        <v>1000</v>
      </c>
      <c r="Q235" s="38" t="s">
        <v>1001</v>
      </c>
    </row>
    <row r="236" spans="1:18" s="16" customFormat="1">
      <c r="B236" s="25" t="s">
        <v>946</v>
      </c>
      <c r="C236" s="25" t="s">
        <v>947</v>
      </c>
      <c r="D236" s="25" t="s">
        <v>368</v>
      </c>
      <c r="E236" s="25">
        <v>874</v>
      </c>
      <c r="F236" s="26">
        <v>344</v>
      </c>
      <c r="G236" s="127" t="s">
        <v>930</v>
      </c>
      <c r="H236" s="25" t="s">
        <v>57</v>
      </c>
      <c r="I236" s="135"/>
      <c r="J236" s="136">
        <v>262</v>
      </c>
      <c r="K236" s="137">
        <v>156</v>
      </c>
      <c r="L236" s="136">
        <v>1.2995840000000001</v>
      </c>
      <c r="M236" s="137" t="s">
        <v>1002</v>
      </c>
      <c r="N236" s="38" t="s">
        <v>1003</v>
      </c>
      <c r="O236" s="38" t="s">
        <v>999</v>
      </c>
      <c r="P236" s="38" t="s">
        <v>1000</v>
      </c>
      <c r="Q236" s="38" t="s">
        <v>1001</v>
      </c>
      <c r="R236" s="1"/>
    </row>
    <row r="237" spans="1:18" s="16" customFormat="1">
      <c r="B237" s="25" t="s">
        <v>948</v>
      </c>
      <c r="C237" s="25" t="s">
        <v>949</v>
      </c>
      <c r="D237" s="25" t="s">
        <v>371</v>
      </c>
      <c r="E237" s="25">
        <v>985</v>
      </c>
      <c r="F237" s="26">
        <v>388</v>
      </c>
      <c r="G237" s="127" t="s">
        <v>930</v>
      </c>
      <c r="H237" s="25" t="s">
        <v>57</v>
      </c>
      <c r="I237" s="135"/>
      <c r="J237" s="138"/>
      <c r="K237" s="139"/>
      <c r="L237" s="138"/>
      <c r="M237" s="139"/>
      <c r="N237" s="140"/>
      <c r="O237" s="140"/>
      <c r="P237" s="140"/>
      <c r="Q237" s="140"/>
      <c r="R237" s="1"/>
    </row>
    <row r="238" spans="1:18" s="16" customFormat="1">
      <c r="B238" s="25" t="s">
        <v>950</v>
      </c>
      <c r="C238" s="25" t="s">
        <v>951</v>
      </c>
      <c r="D238" s="25" t="s">
        <v>374</v>
      </c>
      <c r="E238" s="25">
        <v>1126</v>
      </c>
      <c r="F238" s="26">
        <v>443</v>
      </c>
      <c r="G238" s="127" t="s">
        <v>930</v>
      </c>
      <c r="H238" s="25" t="s">
        <v>57</v>
      </c>
      <c r="I238" s="135"/>
      <c r="J238" s="138"/>
      <c r="K238" s="139"/>
      <c r="L238" s="138"/>
      <c r="M238" s="139"/>
      <c r="N238" s="140"/>
      <c r="O238" s="140"/>
      <c r="P238" s="140"/>
      <c r="Q238" s="140"/>
      <c r="R238" s="1"/>
    </row>
    <row r="239" spans="1:18" s="16" customFormat="1">
      <c r="B239" s="25" t="s">
        <v>952</v>
      </c>
      <c r="C239" s="25" t="s">
        <v>953</v>
      </c>
      <c r="D239" s="25" t="s">
        <v>377</v>
      </c>
      <c r="E239" s="25">
        <v>1253</v>
      </c>
      <c r="F239" s="26">
        <v>493</v>
      </c>
      <c r="G239" s="127" t="s">
        <v>930</v>
      </c>
      <c r="H239" s="25" t="s">
        <v>57</v>
      </c>
      <c r="I239" s="135"/>
      <c r="J239" s="138"/>
      <c r="K239" s="139"/>
      <c r="L239" s="138"/>
      <c r="M239" s="139"/>
      <c r="N239" s="140"/>
      <c r="O239" s="140"/>
      <c r="P239" s="140"/>
      <c r="Q239" s="140"/>
      <c r="R239" s="1"/>
    </row>
    <row r="240" spans="1:18" s="16" customFormat="1">
      <c r="B240" s="121" t="s">
        <v>66</v>
      </c>
      <c r="C240" s="21"/>
      <c r="D240" s="21"/>
      <c r="E240" s="22"/>
      <c r="F240" s="22"/>
      <c r="G240" s="21" t="s">
        <v>65</v>
      </c>
      <c r="H240" s="21" t="s">
        <v>65</v>
      </c>
      <c r="I240" s="71"/>
      <c r="J240" s="138"/>
      <c r="K240" s="139"/>
      <c r="L240" s="138"/>
      <c r="M240" s="139"/>
      <c r="N240" s="140"/>
      <c r="O240" s="140"/>
      <c r="P240" s="140"/>
      <c r="Q240" s="140"/>
      <c r="R240" s="1"/>
    </row>
    <row r="241" spans="1:18" s="16" customFormat="1">
      <c r="B241" s="25" t="s">
        <v>954</v>
      </c>
      <c r="C241" s="25" t="s">
        <v>955</v>
      </c>
      <c r="D241" s="25" t="s">
        <v>380</v>
      </c>
      <c r="E241" s="25">
        <v>571</v>
      </c>
      <c r="F241" s="26">
        <v>225</v>
      </c>
      <c r="G241" s="127" t="s">
        <v>930</v>
      </c>
      <c r="H241" s="25" t="s">
        <v>66</v>
      </c>
      <c r="I241" s="135"/>
      <c r="J241" s="119"/>
      <c r="K241" s="118"/>
      <c r="L241" s="119"/>
      <c r="M241" s="118"/>
      <c r="R241" s="1"/>
    </row>
    <row r="242" spans="1:18" s="16" customFormat="1">
      <c r="B242" s="25" t="s">
        <v>956</v>
      </c>
      <c r="C242" s="25" t="s">
        <v>957</v>
      </c>
      <c r="D242" s="25" t="s">
        <v>383</v>
      </c>
      <c r="E242" s="25">
        <v>636</v>
      </c>
      <c r="F242" s="26">
        <v>250</v>
      </c>
      <c r="G242" s="127" t="s">
        <v>930</v>
      </c>
      <c r="H242" s="25" t="s">
        <v>66</v>
      </c>
      <c r="I242" s="135"/>
      <c r="J242" s="119"/>
      <c r="K242" s="118"/>
      <c r="L242" s="119"/>
      <c r="M242" s="118"/>
      <c r="R242" s="1"/>
    </row>
    <row r="243" spans="1:18">
      <c r="A243" s="1"/>
      <c r="B243" s="25" t="s">
        <v>958</v>
      </c>
      <c r="C243" s="25" t="s">
        <v>959</v>
      </c>
      <c r="D243" s="25" t="s">
        <v>456</v>
      </c>
      <c r="E243" s="25">
        <v>698</v>
      </c>
      <c r="F243" s="26">
        <v>275</v>
      </c>
      <c r="G243" s="127" t="s">
        <v>930</v>
      </c>
      <c r="H243" s="25" t="s">
        <v>66</v>
      </c>
      <c r="I243" s="135"/>
      <c r="J243" s="136">
        <v>225</v>
      </c>
      <c r="K243" s="137">
        <v>138</v>
      </c>
      <c r="L243" s="136">
        <v>1.1481600000000001</v>
      </c>
      <c r="M243" s="137" t="s">
        <v>1004</v>
      </c>
      <c r="N243" s="38" t="s">
        <v>1005</v>
      </c>
      <c r="O243" s="38" t="s">
        <v>1006</v>
      </c>
      <c r="P243" s="38" t="s">
        <v>993</v>
      </c>
      <c r="Q243" s="38" t="s">
        <v>994</v>
      </c>
    </row>
    <row r="244" spans="1:18">
      <c r="A244" s="1"/>
      <c r="B244" s="25" t="s">
        <v>960</v>
      </c>
      <c r="C244" s="25" t="s">
        <v>961</v>
      </c>
      <c r="D244" s="25" t="s">
        <v>386</v>
      </c>
      <c r="E244" s="25">
        <v>762</v>
      </c>
      <c r="F244" s="26">
        <v>300</v>
      </c>
      <c r="G244" s="127" t="s">
        <v>930</v>
      </c>
      <c r="H244" s="25" t="s">
        <v>66</v>
      </c>
      <c r="I244" s="135"/>
      <c r="J244" s="136">
        <v>252</v>
      </c>
      <c r="K244" s="137">
        <v>150</v>
      </c>
      <c r="L244" s="136">
        <v>1.241344</v>
      </c>
      <c r="M244" s="137" t="s">
        <v>1007</v>
      </c>
      <c r="N244" s="38" t="s">
        <v>1008</v>
      </c>
      <c r="O244" s="38" t="s">
        <v>1006</v>
      </c>
      <c r="P244" s="38" t="s">
        <v>993</v>
      </c>
      <c r="Q244" s="38" t="s">
        <v>994</v>
      </c>
    </row>
    <row r="245" spans="1:18" s="16" customFormat="1">
      <c r="B245" s="25" t="s">
        <v>962</v>
      </c>
      <c r="C245" s="25" t="s">
        <v>963</v>
      </c>
      <c r="D245" s="25" t="s">
        <v>389</v>
      </c>
      <c r="E245" s="25">
        <v>889</v>
      </c>
      <c r="F245" s="26">
        <v>350</v>
      </c>
      <c r="G245" s="127" t="s">
        <v>930</v>
      </c>
      <c r="H245" s="25" t="s">
        <v>66</v>
      </c>
      <c r="I245" s="135"/>
      <c r="J245" s="138"/>
      <c r="K245" s="139"/>
      <c r="L245" s="138"/>
      <c r="M245" s="139"/>
      <c r="N245" s="140"/>
      <c r="O245" s="140"/>
      <c r="P245" s="140"/>
      <c r="Q245" s="140"/>
      <c r="R245" s="1"/>
    </row>
    <row r="246" spans="1:18" s="16" customFormat="1">
      <c r="B246" s="25" t="s">
        <v>964</v>
      </c>
      <c r="C246" s="25" t="s">
        <v>965</v>
      </c>
      <c r="D246" s="25" t="s">
        <v>392</v>
      </c>
      <c r="E246" s="25">
        <v>1016</v>
      </c>
      <c r="F246" s="26">
        <v>400</v>
      </c>
      <c r="G246" s="127" t="s">
        <v>930</v>
      </c>
      <c r="H246" s="25" t="s">
        <v>66</v>
      </c>
      <c r="I246" s="135"/>
      <c r="J246" s="138"/>
      <c r="K246" s="139"/>
      <c r="L246" s="138"/>
      <c r="M246" s="139"/>
      <c r="N246" s="140"/>
      <c r="O246" s="140"/>
      <c r="P246" s="140"/>
      <c r="Q246" s="140"/>
      <c r="R246" s="1"/>
    </row>
    <row r="247" spans="1:18" s="16" customFormat="1">
      <c r="B247" s="25" t="s">
        <v>966</v>
      </c>
      <c r="C247" s="25" t="s">
        <v>967</v>
      </c>
      <c r="D247" s="25" t="s">
        <v>395</v>
      </c>
      <c r="E247" s="25">
        <v>1143</v>
      </c>
      <c r="F247" s="26">
        <v>450</v>
      </c>
      <c r="G247" s="127" t="s">
        <v>930</v>
      </c>
      <c r="H247" s="25" t="s">
        <v>66</v>
      </c>
      <c r="I247" s="135"/>
      <c r="J247" s="119"/>
      <c r="K247" s="118"/>
      <c r="L247" s="119"/>
      <c r="M247" s="118"/>
      <c r="R247" s="1"/>
    </row>
    <row r="248" spans="1:18" s="16" customFormat="1">
      <c r="B248" s="128" t="s">
        <v>93</v>
      </c>
      <c r="E248" s="30"/>
      <c r="F248" s="30"/>
      <c r="I248" s="71"/>
      <c r="J248" s="119"/>
      <c r="K248" s="118"/>
      <c r="L248" s="119"/>
      <c r="M248" s="118"/>
      <c r="R248" s="1"/>
    </row>
    <row r="249" spans="1:18" s="16" customFormat="1">
      <c r="B249" s="25" t="s">
        <v>968</v>
      </c>
      <c r="C249" s="25" t="s">
        <v>969</v>
      </c>
      <c r="D249" s="25" t="s">
        <v>402</v>
      </c>
      <c r="E249" s="25">
        <v>634</v>
      </c>
      <c r="F249" s="26">
        <v>250</v>
      </c>
      <c r="G249" s="127" t="s">
        <v>930</v>
      </c>
      <c r="H249" s="25" t="s">
        <v>93</v>
      </c>
      <c r="I249" s="135"/>
      <c r="J249" s="119">
        <v>206</v>
      </c>
      <c r="K249" s="118">
        <v>122</v>
      </c>
      <c r="L249" s="119">
        <v>1.0316800000000002</v>
      </c>
      <c r="M249" s="118" t="s">
        <v>1009</v>
      </c>
      <c r="N249" s="16" t="s">
        <v>1010</v>
      </c>
      <c r="O249" s="16" t="s">
        <v>1006</v>
      </c>
      <c r="P249" s="16" t="s">
        <v>1011</v>
      </c>
      <c r="Q249" s="16" t="s">
        <v>1012</v>
      </c>
      <c r="R249" s="1"/>
    </row>
    <row r="250" spans="1:18" s="16" customFormat="1">
      <c r="B250" s="25" t="s">
        <v>970</v>
      </c>
      <c r="C250" s="25" t="s">
        <v>971</v>
      </c>
      <c r="D250" s="25" t="s">
        <v>405</v>
      </c>
      <c r="E250" s="25">
        <v>698</v>
      </c>
      <c r="F250" s="26">
        <v>275</v>
      </c>
      <c r="G250" s="127" t="s">
        <v>930</v>
      </c>
      <c r="H250" s="25" t="s">
        <v>93</v>
      </c>
      <c r="I250" s="135"/>
      <c r="J250" s="119">
        <v>220</v>
      </c>
      <c r="K250" s="118">
        <v>130</v>
      </c>
      <c r="L250" s="119">
        <v>1.1215360000000001</v>
      </c>
      <c r="M250" s="118" t="s">
        <v>1013</v>
      </c>
      <c r="N250" s="16" t="s">
        <v>1014</v>
      </c>
      <c r="O250" s="16" t="s">
        <v>1006</v>
      </c>
      <c r="P250" s="16" t="s">
        <v>993</v>
      </c>
      <c r="Q250" s="16" t="s">
        <v>994</v>
      </c>
      <c r="R250" s="1"/>
    </row>
    <row r="251" spans="1:18">
      <c r="A251" s="1"/>
      <c r="B251" s="25" t="s">
        <v>972</v>
      </c>
      <c r="C251" s="25" t="s">
        <v>973</v>
      </c>
      <c r="D251" s="25" t="s">
        <v>408</v>
      </c>
      <c r="E251" s="25">
        <v>762</v>
      </c>
      <c r="F251" s="26">
        <v>300</v>
      </c>
      <c r="G251" s="127" t="s">
        <v>930</v>
      </c>
      <c r="H251" s="25" t="s">
        <v>93</v>
      </c>
      <c r="I251" s="135"/>
      <c r="J251" s="119">
        <v>240</v>
      </c>
      <c r="K251" s="118">
        <v>143</v>
      </c>
      <c r="L251" s="119">
        <v>1.211392</v>
      </c>
      <c r="M251" s="118" t="s">
        <v>1015</v>
      </c>
      <c r="N251" s="16" t="s">
        <v>1016</v>
      </c>
      <c r="O251" s="16" t="s">
        <v>1006</v>
      </c>
      <c r="P251" s="16" t="s">
        <v>1011</v>
      </c>
      <c r="Q251" s="16" t="s">
        <v>1012</v>
      </c>
    </row>
    <row r="252" spans="1:18">
      <c r="A252" s="1"/>
      <c r="B252" s="25" t="s">
        <v>974</v>
      </c>
      <c r="C252" s="25" t="s">
        <v>975</v>
      </c>
      <c r="D252" s="25" t="s">
        <v>411</v>
      </c>
      <c r="E252" s="25">
        <v>889</v>
      </c>
      <c r="F252" s="26">
        <v>350</v>
      </c>
      <c r="G252" s="127" t="s">
        <v>930</v>
      </c>
      <c r="H252" s="25" t="s">
        <v>93</v>
      </c>
      <c r="I252" s="135"/>
      <c r="J252" s="119">
        <v>326</v>
      </c>
      <c r="K252" s="118">
        <v>191</v>
      </c>
      <c r="L252" s="119">
        <v>2.0063999999999997</v>
      </c>
      <c r="M252" s="118" t="s">
        <v>1017</v>
      </c>
      <c r="N252" s="16" t="s">
        <v>1018</v>
      </c>
      <c r="O252" s="16" t="s">
        <v>1019</v>
      </c>
      <c r="P252" s="16" t="s">
        <v>1020</v>
      </c>
      <c r="Q252" s="16" t="s">
        <v>1021</v>
      </c>
      <c r="R252" s="41"/>
    </row>
    <row r="253" spans="1:18" s="16" customFormat="1">
      <c r="B253" s="25" t="s">
        <v>976</v>
      </c>
      <c r="C253" s="25" t="s">
        <v>977</v>
      </c>
      <c r="D253" s="25" t="s">
        <v>414</v>
      </c>
      <c r="E253" s="25">
        <v>1016</v>
      </c>
      <c r="F253" s="26">
        <v>400</v>
      </c>
      <c r="G253" s="127" t="s">
        <v>930</v>
      </c>
      <c r="H253" s="25" t="s">
        <v>93</v>
      </c>
      <c r="I253" s="135"/>
      <c r="J253" s="119">
        <v>410</v>
      </c>
      <c r="K253" s="118">
        <v>240</v>
      </c>
      <c r="L253" s="119">
        <v>2.6384799999999999</v>
      </c>
      <c r="M253" s="118" t="s">
        <v>1022</v>
      </c>
      <c r="N253" s="16" t="s">
        <v>1023</v>
      </c>
      <c r="O253" s="16" t="s">
        <v>1024</v>
      </c>
      <c r="P253" s="16" t="s">
        <v>1020</v>
      </c>
      <c r="Q253" s="16" t="s">
        <v>1021</v>
      </c>
    </row>
    <row r="254" spans="1:18">
      <c r="A254" s="1"/>
      <c r="B254" s="25" t="s">
        <v>1025</v>
      </c>
      <c r="C254" s="25" t="s">
        <v>1026</v>
      </c>
      <c r="D254" s="25" t="s">
        <v>417</v>
      </c>
      <c r="E254" s="25">
        <v>1143</v>
      </c>
      <c r="F254" s="26">
        <v>450</v>
      </c>
      <c r="G254" s="127" t="s">
        <v>930</v>
      </c>
      <c r="H254" s="25" t="s">
        <v>93</v>
      </c>
      <c r="I254" s="135"/>
      <c r="J254" s="119"/>
      <c r="K254" s="118"/>
      <c r="L254" s="119"/>
      <c r="M254" s="118"/>
      <c r="N254" s="16"/>
      <c r="O254" s="16"/>
      <c r="P254" s="16"/>
      <c r="Q254" s="16"/>
    </row>
    <row r="255" spans="1:18" ht="12.75" thickBot="1">
      <c r="A255" s="1"/>
      <c r="B255" s="25"/>
      <c r="C255" s="25"/>
      <c r="D255" s="25"/>
      <c r="E255" s="25"/>
      <c r="F255" s="26"/>
      <c r="G255" s="127"/>
      <c r="H255" s="25"/>
      <c r="I255" s="135"/>
      <c r="J255" s="119"/>
      <c r="K255" s="118"/>
      <c r="L255" s="119"/>
      <c r="M255" s="118"/>
      <c r="N255" s="16"/>
      <c r="O255" s="16"/>
      <c r="P255" s="16"/>
      <c r="Q255" s="16"/>
    </row>
    <row r="256" spans="1:18" ht="36.75" thickBot="1">
      <c r="A256" s="1"/>
      <c r="B256" s="5" t="s">
        <v>462</v>
      </c>
      <c r="C256" s="6" t="s">
        <v>54</v>
      </c>
      <c r="D256" s="6" t="s">
        <v>55</v>
      </c>
      <c r="E256" s="7" t="s">
        <v>61</v>
      </c>
      <c r="F256" s="7" t="s">
        <v>62</v>
      </c>
      <c r="G256" s="6" t="s">
        <v>63</v>
      </c>
      <c r="H256" s="6" t="s">
        <v>64</v>
      </c>
      <c r="I256" s="55" t="s">
        <v>674</v>
      </c>
      <c r="J256" s="55" t="s">
        <v>675</v>
      </c>
      <c r="K256" s="56" t="s">
        <v>692</v>
      </c>
      <c r="L256" s="61" t="s">
        <v>693</v>
      </c>
      <c r="M256" s="70" t="s">
        <v>683</v>
      </c>
      <c r="N256" s="70" t="s">
        <v>679</v>
      </c>
      <c r="O256" s="72" t="s">
        <v>684</v>
      </c>
      <c r="P256" s="70" t="s">
        <v>680</v>
      </c>
    </row>
    <row r="257" spans="1:17">
      <c r="A257" s="1"/>
      <c r="B257" s="51" t="s">
        <v>520</v>
      </c>
      <c r="C257" s="25" t="s">
        <v>324</v>
      </c>
      <c r="D257" s="25" t="s">
        <v>324</v>
      </c>
      <c r="E257" s="25"/>
      <c r="F257" s="26"/>
      <c r="G257" s="25"/>
      <c r="H257" s="25"/>
      <c r="I257" s="55"/>
      <c r="J257" s="55"/>
      <c r="K257" s="56"/>
      <c r="L257" s="61"/>
      <c r="M257" s="52"/>
      <c r="N257" s="52"/>
      <c r="O257" s="52"/>
      <c r="P257" s="52"/>
    </row>
    <row r="258" spans="1:17">
      <c r="A258" s="1"/>
      <c r="B258" s="50" t="s">
        <v>57</v>
      </c>
      <c r="C258" s="42" t="s">
        <v>681</v>
      </c>
      <c r="D258" s="42" t="s">
        <v>682</v>
      </c>
      <c r="E258" s="28"/>
      <c r="F258" s="35"/>
      <c r="G258" s="4"/>
      <c r="H258" s="4"/>
      <c r="I258" s="55"/>
      <c r="J258" s="55"/>
      <c r="K258" s="56"/>
      <c r="L258" s="61"/>
    </row>
    <row r="259" spans="1:17">
      <c r="A259" s="1"/>
      <c r="B259" s="49" t="s">
        <v>498</v>
      </c>
      <c r="C259" s="47" t="s">
        <v>463</v>
      </c>
      <c r="D259" s="28" t="s">
        <v>290</v>
      </c>
      <c r="E259" s="28">
        <v>254</v>
      </c>
      <c r="F259" s="46">
        <v>100</v>
      </c>
      <c r="G259" s="42" t="s">
        <v>464</v>
      </c>
      <c r="H259" s="42" t="s">
        <v>57</v>
      </c>
      <c r="I259" s="62">
        <v>25.6</v>
      </c>
      <c r="J259" s="57">
        <v>22.64</v>
      </c>
      <c r="K259" s="63">
        <f>1.19*0.29*0.32</f>
        <v>0.11043199999999999</v>
      </c>
      <c r="L259" s="61" t="s">
        <v>660</v>
      </c>
      <c r="M259" s="57">
        <v>229</v>
      </c>
      <c r="N259" s="57">
        <v>282</v>
      </c>
      <c r="O259" s="25">
        <v>104.5</v>
      </c>
      <c r="P259" s="52">
        <v>110</v>
      </c>
    </row>
    <row r="260" spans="1:17">
      <c r="A260" s="1"/>
      <c r="B260" s="49" t="s">
        <v>499</v>
      </c>
      <c r="C260" s="47" t="s">
        <v>465</v>
      </c>
      <c r="D260" s="28" t="s">
        <v>549</v>
      </c>
      <c r="E260" s="28">
        <v>305</v>
      </c>
      <c r="F260" s="46">
        <v>120</v>
      </c>
      <c r="G260" s="42" t="s">
        <v>464</v>
      </c>
      <c r="H260" s="42" t="s">
        <v>57</v>
      </c>
      <c r="I260" s="62">
        <v>28.3</v>
      </c>
      <c r="J260" s="62">
        <v>23.8</v>
      </c>
      <c r="K260" s="63">
        <f>1.12*0.27*0.28</f>
        <v>8.4672000000000025E-2</v>
      </c>
      <c r="L260" s="61" t="s">
        <v>661</v>
      </c>
      <c r="M260" s="57">
        <v>270</v>
      </c>
      <c r="N260" s="57">
        <v>313</v>
      </c>
      <c r="O260" s="25">
        <v>104.5</v>
      </c>
      <c r="P260" s="52">
        <v>110</v>
      </c>
    </row>
    <row r="261" spans="1:17">
      <c r="A261" s="1"/>
      <c r="B261" s="49" t="s">
        <v>500</v>
      </c>
      <c r="C261" s="28" t="s">
        <v>466</v>
      </c>
      <c r="D261" s="28" t="s">
        <v>263</v>
      </c>
      <c r="E261" s="28">
        <v>381</v>
      </c>
      <c r="F261" s="28">
        <v>150</v>
      </c>
      <c r="G261" s="42" t="s">
        <v>464</v>
      </c>
      <c r="H261" s="28" t="s">
        <v>57</v>
      </c>
      <c r="I261" s="62">
        <v>33.799999999999997</v>
      </c>
      <c r="J261" s="57">
        <v>30.07</v>
      </c>
      <c r="K261" s="63">
        <f>1.35*0.27*0.31</f>
        <v>0.11299500000000001</v>
      </c>
      <c r="L261" s="61" t="s">
        <v>662</v>
      </c>
      <c r="M261" s="57">
        <v>331</v>
      </c>
      <c r="N261" s="57">
        <v>359</v>
      </c>
      <c r="O261" s="25">
        <v>140.5</v>
      </c>
      <c r="P261" s="52">
        <v>110</v>
      </c>
    </row>
    <row r="262" spans="1:17">
      <c r="A262" s="1"/>
      <c r="B262" s="49" t="s">
        <v>501</v>
      </c>
      <c r="C262" s="28" t="s">
        <v>467</v>
      </c>
      <c r="D262" s="28" t="s">
        <v>468</v>
      </c>
      <c r="E262" s="28">
        <v>457</v>
      </c>
      <c r="F262" s="28">
        <v>180</v>
      </c>
      <c r="G262" s="42" t="s">
        <v>464</v>
      </c>
      <c r="H262" s="28" t="s">
        <v>57</v>
      </c>
      <c r="I262" s="62">
        <v>38.36</v>
      </c>
      <c r="J262" s="62">
        <v>34.9</v>
      </c>
      <c r="K262" s="63">
        <f>1.11*0.38*0.35</f>
        <v>0.14763000000000001</v>
      </c>
      <c r="L262" s="61" t="s">
        <v>663</v>
      </c>
      <c r="M262" s="57">
        <v>392</v>
      </c>
      <c r="N262" s="57">
        <v>404</v>
      </c>
      <c r="O262" s="25">
        <v>174.5</v>
      </c>
      <c r="P262" s="52">
        <v>110</v>
      </c>
    </row>
    <row r="263" spans="1:17">
      <c r="A263" s="1"/>
      <c r="B263" s="49" t="s">
        <v>502</v>
      </c>
      <c r="C263" s="28" t="s">
        <v>469</v>
      </c>
      <c r="D263" s="28" t="s">
        <v>452</v>
      </c>
      <c r="E263" s="28">
        <v>508</v>
      </c>
      <c r="F263" s="28">
        <v>200</v>
      </c>
      <c r="G263" s="42" t="s">
        <v>464</v>
      </c>
      <c r="H263" s="28" t="s">
        <v>57</v>
      </c>
      <c r="I263" s="62">
        <v>41.03</v>
      </c>
      <c r="J263" s="62">
        <v>37.25</v>
      </c>
      <c r="K263" s="63">
        <f>1.16*0.39*0.35</f>
        <v>0.15833999999999998</v>
      </c>
      <c r="L263" s="61" t="s">
        <v>664</v>
      </c>
      <c r="M263" s="57">
        <v>432</v>
      </c>
      <c r="N263" s="57">
        <v>435</v>
      </c>
      <c r="O263" s="25">
        <v>184.5</v>
      </c>
      <c r="P263" s="52">
        <v>110</v>
      </c>
    </row>
    <row r="264" spans="1:17" s="4" customFormat="1">
      <c r="B264" s="48" t="s">
        <v>66</v>
      </c>
      <c r="C264" s="49" t="s">
        <v>470</v>
      </c>
      <c r="D264" s="28"/>
      <c r="E264" s="28"/>
      <c r="F264" s="28"/>
      <c r="G264" s="28"/>
      <c r="H264" s="28"/>
      <c r="I264" s="62"/>
      <c r="J264" s="57"/>
      <c r="K264" s="63"/>
      <c r="L264" s="61"/>
      <c r="M264" s="57"/>
      <c r="N264" s="57"/>
      <c r="O264" s="25"/>
      <c r="P264" s="52"/>
      <c r="Q264" s="54"/>
    </row>
    <row r="265" spans="1:17" s="16" customFormat="1">
      <c r="A265" s="33"/>
      <c r="B265" s="49" t="s">
        <v>503</v>
      </c>
      <c r="C265" s="28" t="s">
        <v>471</v>
      </c>
      <c r="D265" s="28" t="s">
        <v>472</v>
      </c>
      <c r="E265" s="28">
        <v>254</v>
      </c>
      <c r="F265" s="28">
        <v>100</v>
      </c>
      <c r="G265" s="42" t="s">
        <v>464</v>
      </c>
      <c r="H265" s="28" t="s">
        <v>66</v>
      </c>
      <c r="I265" s="84">
        <v>25.6</v>
      </c>
      <c r="J265" s="74">
        <v>22.64</v>
      </c>
      <c r="K265" s="85">
        <v>0.11043199999999999</v>
      </c>
      <c r="L265" s="86" t="s">
        <v>660</v>
      </c>
      <c r="M265" s="57">
        <v>247</v>
      </c>
      <c r="N265" s="57">
        <v>255</v>
      </c>
      <c r="O265" s="74">
        <v>104.5</v>
      </c>
      <c r="P265" s="57">
        <v>110</v>
      </c>
      <c r="Q265" s="54"/>
    </row>
    <row r="266" spans="1:17" s="16" customFormat="1">
      <c r="A266" s="33"/>
      <c r="B266" s="49" t="s">
        <v>504</v>
      </c>
      <c r="C266" s="28" t="s">
        <v>473</v>
      </c>
      <c r="D266" s="28" t="s">
        <v>474</v>
      </c>
      <c r="E266" s="28">
        <v>305</v>
      </c>
      <c r="F266" s="28">
        <v>120</v>
      </c>
      <c r="G266" s="42" t="s">
        <v>464</v>
      </c>
      <c r="H266" s="28" t="s">
        <v>66</v>
      </c>
      <c r="I266" s="84">
        <v>28.3</v>
      </c>
      <c r="J266" s="74">
        <v>23.8</v>
      </c>
      <c r="K266" s="85">
        <v>8.4672000000000025E-2</v>
      </c>
      <c r="L266" s="86" t="s">
        <v>661</v>
      </c>
      <c r="M266" s="57">
        <v>292</v>
      </c>
      <c r="N266" s="57">
        <v>279</v>
      </c>
      <c r="O266" s="74">
        <v>104.5</v>
      </c>
      <c r="P266" s="57">
        <v>110</v>
      </c>
      <c r="Q266" s="54"/>
    </row>
    <row r="267" spans="1:17" s="16" customFormat="1" ht="13.5" customHeight="1">
      <c r="A267" s="33"/>
      <c r="B267" s="49" t="s">
        <v>505</v>
      </c>
      <c r="C267" s="28" t="s">
        <v>475</v>
      </c>
      <c r="D267" s="28" t="s">
        <v>476</v>
      </c>
      <c r="E267" s="28">
        <v>381</v>
      </c>
      <c r="F267" s="28">
        <v>150</v>
      </c>
      <c r="G267" s="42" t="s">
        <v>464</v>
      </c>
      <c r="H267" s="28" t="s">
        <v>66</v>
      </c>
      <c r="I267" s="84">
        <v>33.799999999999997</v>
      </c>
      <c r="J267" s="74">
        <v>30.07</v>
      </c>
      <c r="K267" s="85">
        <v>0.11299500000000001</v>
      </c>
      <c r="L267" s="86" t="s">
        <v>662</v>
      </c>
      <c r="M267" s="57">
        <v>358</v>
      </c>
      <c r="N267" s="57">
        <v>317</v>
      </c>
      <c r="O267" s="74">
        <v>140.5</v>
      </c>
      <c r="P267" s="57">
        <v>110</v>
      </c>
      <c r="Q267" s="54"/>
    </row>
    <row r="268" spans="1:17">
      <c r="B268" s="49" t="s">
        <v>506</v>
      </c>
      <c r="C268" s="47" t="s">
        <v>477</v>
      </c>
      <c r="D268" s="28" t="s">
        <v>478</v>
      </c>
      <c r="E268" s="28">
        <v>457</v>
      </c>
      <c r="F268" s="39">
        <v>180</v>
      </c>
      <c r="G268" s="42" t="s">
        <v>464</v>
      </c>
      <c r="H268" s="28" t="s">
        <v>66</v>
      </c>
      <c r="I268" s="84">
        <v>38.36</v>
      </c>
      <c r="J268" s="74">
        <v>34.9</v>
      </c>
      <c r="K268" s="85">
        <v>0.14763000000000001</v>
      </c>
      <c r="L268" s="86" t="s">
        <v>663</v>
      </c>
      <c r="M268" s="57">
        <v>424</v>
      </c>
      <c r="N268" s="57">
        <v>354</v>
      </c>
      <c r="O268" s="74">
        <v>174.5</v>
      </c>
      <c r="P268" s="57">
        <v>110</v>
      </c>
    </row>
    <row r="269" spans="1:17" s="16" customFormat="1">
      <c r="A269" s="33"/>
      <c r="B269" s="49" t="s">
        <v>507</v>
      </c>
      <c r="C269" s="47" t="s">
        <v>479</v>
      </c>
      <c r="D269" s="28" t="s">
        <v>457</v>
      </c>
      <c r="E269" s="28">
        <v>508</v>
      </c>
      <c r="F269" s="39">
        <v>200</v>
      </c>
      <c r="G269" s="42" t="s">
        <v>464</v>
      </c>
      <c r="H269" s="28" t="s">
        <v>66</v>
      </c>
      <c r="I269" s="84">
        <v>41.03</v>
      </c>
      <c r="J269" s="74">
        <v>37.25</v>
      </c>
      <c r="K269" s="85">
        <v>0.15833999999999998</v>
      </c>
      <c r="L269" s="86" t="s">
        <v>664</v>
      </c>
      <c r="M269" s="57">
        <v>469</v>
      </c>
      <c r="N269" s="57">
        <v>379</v>
      </c>
      <c r="O269" s="74">
        <v>184.5</v>
      </c>
      <c r="P269" s="57">
        <v>110</v>
      </c>
      <c r="Q269" s="54"/>
    </row>
    <row r="270" spans="1:17" s="16" customFormat="1">
      <c r="A270" s="33"/>
      <c r="B270" s="48" t="s">
        <v>93</v>
      </c>
      <c r="C270" s="49"/>
      <c r="D270" s="28"/>
      <c r="E270" s="28"/>
      <c r="F270" s="28"/>
      <c r="G270" s="28"/>
      <c r="H270" s="38"/>
      <c r="I270" s="62"/>
      <c r="J270" s="57"/>
      <c r="K270" s="63"/>
      <c r="L270" s="61"/>
      <c r="M270" s="57"/>
      <c r="N270" s="57"/>
      <c r="O270" s="25"/>
      <c r="P270" s="52"/>
    </row>
    <row r="271" spans="1:17" s="16" customFormat="1">
      <c r="A271" s="33"/>
      <c r="B271" s="49" t="s">
        <v>508</v>
      </c>
      <c r="C271" s="28" t="s">
        <v>480</v>
      </c>
      <c r="D271" s="28" t="s">
        <v>481</v>
      </c>
      <c r="E271" s="28">
        <v>254</v>
      </c>
      <c r="F271" s="28">
        <v>100</v>
      </c>
      <c r="G271" s="42" t="s">
        <v>464</v>
      </c>
      <c r="H271" s="28" t="s">
        <v>93</v>
      </c>
      <c r="I271" s="62">
        <v>25.41</v>
      </c>
      <c r="J271" s="57">
        <v>22.7</v>
      </c>
      <c r="K271" s="63">
        <f>1.25*0.27*0.31</f>
        <v>0.10462500000000001</v>
      </c>
      <c r="L271" s="61" t="s">
        <v>665</v>
      </c>
      <c r="M271" s="57">
        <v>241</v>
      </c>
      <c r="N271" s="57">
        <v>265</v>
      </c>
      <c r="O271" s="25">
        <v>104.5</v>
      </c>
      <c r="P271" s="52">
        <v>110</v>
      </c>
    </row>
    <row r="272" spans="1:17" s="16" customFormat="1">
      <c r="A272" s="33"/>
      <c r="B272" s="49" t="s">
        <v>509</v>
      </c>
      <c r="C272" s="28" t="s">
        <v>482</v>
      </c>
      <c r="D272" s="28" t="s">
        <v>551</v>
      </c>
      <c r="E272" s="28">
        <v>305</v>
      </c>
      <c r="F272" s="28">
        <v>120</v>
      </c>
      <c r="G272" s="42" t="s">
        <v>464</v>
      </c>
      <c r="H272" s="28" t="s">
        <v>93</v>
      </c>
      <c r="I272" s="62">
        <v>29.31</v>
      </c>
      <c r="J272" s="57">
        <v>25.21</v>
      </c>
      <c r="K272" s="63">
        <f>1.02*0.34*0.34</f>
        <v>0.11791200000000003</v>
      </c>
      <c r="L272" s="61" t="s">
        <v>666</v>
      </c>
      <c r="M272" s="57">
        <v>284</v>
      </c>
      <c r="N272" s="57">
        <v>292</v>
      </c>
      <c r="O272" s="25">
        <v>179.5</v>
      </c>
      <c r="P272" s="52">
        <v>110</v>
      </c>
    </row>
    <row r="273" spans="1:17" s="16" customFormat="1">
      <c r="A273" s="33"/>
      <c r="B273" s="49" t="s">
        <v>510</v>
      </c>
      <c r="C273" s="28" t="s">
        <v>483</v>
      </c>
      <c r="D273" s="28" t="s">
        <v>484</v>
      </c>
      <c r="E273" s="28">
        <v>381</v>
      </c>
      <c r="F273" s="28">
        <v>150</v>
      </c>
      <c r="G273" s="42" t="s">
        <v>464</v>
      </c>
      <c r="H273" s="28" t="s">
        <v>93</v>
      </c>
      <c r="I273" s="62">
        <v>33.450000000000003</v>
      </c>
      <c r="J273" s="57">
        <v>29.2</v>
      </c>
      <c r="K273" s="63">
        <f>1.25*0.39*0.35</f>
        <v>0.170625</v>
      </c>
      <c r="L273" s="61" t="s">
        <v>667</v>
      </c>
      <c r="M273" s="57">
        <v>349</v>
      </c>
      <c r="N273" s="57">
        <v>332</v>
      </c>
      <c r="O273" s="25">
        <v>174.5</v>
      </c>
      <c r="P273" s="52">
        <v>110</v>
      </c>
    </row>
    <row r="274" spans="1:17" s="16" customFormat="1">
      <c r="A274" s="33"/>
      <c r="B274" s="49" t="s">
        <v>511</v>
      </c>
      <c r="C274" s="28" t="s">
        <v>485</v>
      </c>
      <c r="D274" s="28" t="s">
        <v>486</v>
      </c>
      <c r="E274" s="28">
        <v>457</v>
      </c>
      <c r="F274" s="28">
        <v>180</v>
      </c>
      <c r="G274" s="42" t="s">
        <v>464</v>
      </c>
      <c r="H274" s="28" t="s">
        <v>93</v>
      </c>
      <c r="I274" s="62">
        <v>38.6</v>
      </c>
      <c r="J274" s="57">
        <v>34.69</v>
      </c>
      <c r="K274" s="63">
        <f>1.14*0.43*0.38</f>
        <v>0.186276</v>
      </c>
      <c r="L274" s="61" t="s">
        <v>668</v>
      </c>
      <c r="M274" s="57">
        <v>414</v>
      </c>
      <c r="N274" s="57">
        <v>372</v>
      </c>
      <c r="O274" s="25">
        <v>184.5</v>
      </c>
      <c r="P274" s="52">
        <v>110</v>
      </c>
    </row>
    <row r="275" spans="1:17" s="16" customFormat="1">
      <c r="A275" s="33"/>
      <c r="B275" s="49" t="s">
        <v>512</v>
      </c>
      <c r="C275" s="28" t="s">
        <v>487</v>
      </c>
      <c r="D275" s="28" t="s">
        <v>522</v>
      </c>
      <c r="E275" s="28">
        <v>508</v>
      </c>
      <c r="F275" s="28">
        <v>200</v>
      </c>
      <c r="G275" s="42" t="s">
        <v>464</v>
      </c>
      <c r="H275" s="28" t="s">
        <v>93</v>
      </c>
      <c r="I275" s="62">
        <v>41.8</v>
      </c>
      <c r="J275" s="57">
        <v>37.5</v>
      </c>
      <c r="K275" s="63">
        <f>1.23*0.48*0.42</f>
        <v>0.24796799999999997</v>
      </c>
      <c r="L275" s="61" t="s">
        <v>669</v>
      </c>
      <c r="M275" s="57">
        <v>457</v>
      </c>
      <c r="N275" s="57">
        <v>399</v>
      </c>
      <c r="O275" s="25">
        <v>179.5</v>
      </c>
      <c r="P275" s="52">
        <v>110</v>
      </c>
    </row>
    <row r="276" spans="1:17" s="16" customFormat="1" ht="12.75" thickBot="1">
      <c r="A276" s="33"/>
      <c r="B276" s="28"/>
      <c r="C276" s="25"/>
      <c r="D276" s="25"/>
      <c r="E276" s="25"/>
      <c r="F276" s="26"/>
      <c r="G276" s="25"/>
      <c r="H276" s="25"/>
      <c r="I276" s="58"/>
      <c r="J276" s="58"/>
      <c r="K276" s="59"/>
      <c r="L276" s="60"/>
      <c r="M276" s="53"/>
      <c r="N276" s="54"/>
      <c r="O276" s="54"/>
      <c r="P276" s="54"/>
    </row>
    <row r="277" spans="1:17" s="16" customFormat="1" ht="36.75" thickBot="1">
      <c r="A277" s="33"/>
      <c r="B277" s="5" t="s">
        <v>513</v>
      </c>
      <c r="C277" s="6" t="s">
        <v>54</v>
      </c>
      <c r="D277" s="6" t="s">
        <v>55</v>
      </c>
      <c r="E277" s="7" t="s">
        <v>61</v>
      </c>
      <c r="F277" s="7" t="s">
        <v>62</v>
      </c>
      <c r="G277" s="6" t="s">
        <v>63</v>
      </c>
      <c r="H277" s="6" t="s">
        <v>64</v>
      </c>
      <c r="I277" s="58" t="s">
        <v>674</v>
      </c>
      <c r="J277" s="58" t="s">
        <v>675</v>
      </c>
      <c r="K277" s="68" t="s">
        <v>676</v>
      </c>
      <c r="L277" s="69" t="s">
        <v>677</v>
      </c>
      <c r="M277" s="70" t="s">
        <v>683</v>
      </c>
      <c r="N277" s="70" t="s">
        <v>679</v>
      </c>
      <c r="O277" s="41" t="s">
        <v>678</v>
      </c>
      <c r="P277" s="70" t="s">
        <v>680</v>
      </c>
    </row>
    <row r="278" spans="1:17" s="16" customFormat="1">
      <c r="A278" s="33"/>
      <c r="B278" s="51" t="s">
        <v>521</v>
      </c>
      <c r="C278" s="25" t="s">
        <v>324</v>
      </c>
      <c r="D278" s="25" t="s">
        <v>324</v>
      </c>
      <c r="E278" s="25"/>
      <c r="F278" s="26"/>
      <c r="G278" s="25"/>
      <c r="H278" s="25"/>
      <c r="I278" s="58"/>
      <c r="J278" s="58"/>
      <c r="K278" s="59"/>
      <c r="L278" s="60"/>
      <c r="M278" s="53"/>
      <c r="N278" s="54"/>
      <c r="O278" s="71"/>
      <c r="P278" s="53"/>
    </row>
    <row r="279" spans="1:17" s="16" customFormat="1">
      <c r="A279" s="33"/>
      <c r="B279" s="50" t="s">
        <v>57</v>
      </c>
      <c r="C279" s="42" t="s">
        <v>681</v>
      </c>
      <c r="D279" s="42" t="s">
        <v>682</v>
      </c>
      <c r="E279" s="28"/>
      <c r="F279" s="35"/>
      <c r="G279" s="4"/>
      <c r="H279" s="4"/>
      <c r="I279" s="58"/>
      <c r="J279" s="58"/>
      <c r="K279" s="59"/>
      <c r="L279" s="60"/>
      <c r="M279" s="53"/>
      <c r="N279" s="54"/>
      <c r="O279" s="41"/>
      <c r="P279" s="53"/>
    </row>
    <row r="280" spans="1:17">
      <c r="B280" s="42" t="s">
        <v>514</v>
      </c>
      <c r="C280" s="47" t="s">
        <v>489</v>
      </c>
      <c r="D280" s="28" t="s">
        <v>488</v>
      </c>
      <c r="E280" s="28">
        <v>635</v>
      </c>
      <c r="F280" s="46">
        <v>250</v>
      </c>
      <c r="G280" s="42" t="s">
        <v>464</v>
      </c>
      <c r="H280" s="42" t="s">
        <v>57</v>
      </c>
      <c r="I280" s="64">
        <v>61.8</v>
      </c>
      <c r="J280" s="64">
        <v>56.2</v>
      </c>
      <c r="K280" s="65">
        <f>1.41*0.62*0.45</f>
        <v>0.39339000000000002</v>
      </c>
      <c r="L280" s="60" t="s">
        <v>670</v>
      </c>
      <c r="M280" s="60">
        <v>534</v>
      </c>
      <c r="N280" s="60">
        <v>511</v>
      </c>
      <c r="O280" s="41">
        <v>188</v>
      </c>
      <c r="P280" s="52">
        <v>110</v>
      </c>
      <c r="Q280" s="1"/>
    </row>
    <row r="281" spans="1:17">
      <c r="B281" s="42" t="s">
        <v>515</v>
      </c>
      <c r="C281" s="47" t="s">
        <v>491</v>
      </c>
      <c r="D281" s="28" t="s">
        <v>490</v>
      </c>
      <c r="E281" s="28">
        <v>762</v>
      </c>
      <c r="F281" s="46">
        <v>300</v>
      </c>
      <c r="G281" s="42" t="s">
        <v>464</v>
      </c>
      <c r="H281" s="42" t="s">
        <v>57</v>
      </c>
      <c r="I281" s="64">
        <v>71.2</v>
      </c>
      <c r="J281" s="64">
        <v>69.33</v>
      </c>
      <c r="K281" s="65">
        <f>1.69*0.47*0.39</f>
        <v>0.30977699999999997</v>
      </c>
      <c r="L281" s="60" t="s">
        <v>671</v>
      </c>
      <c r="M281" s="60">
        <v>636</v>
      </c>
      <c r="N281" s="60">
        <v>587</v>
      </c>
      <c r="O281" s="41">
        <v>228</v>
      </c>
      <c r="P281" s="52">
        <v>110</v>
      </c>
      <c r="Q281" s="1"/>
    </row>
    <row r="282" spans="1:17">
      <c r="B282" s="48" t="s">
        <v>66</v>
      </c>
      <c r="C282" s="49"/>
      <c r="D282" s="28"/>
      <c r="E282" s="28"/>
      <c r="F282" s="28"/>
      <c r="G282" s="28"/>
      <c r="H282" s="28"/>
      <c r="I282" s="64"/>
      <c r="J282" s="64"/>
      <c r="K282" s="65"/>
      <c r="L282" s="60"/>
      <c r="M282" s="60"/>
      <c r="N282" s="60"/>
      <c r="O282" s="41"/>
      <c r="P282" s="53"/>
      <c r="Q282" s="1"/>
    </row>
    <row r="283" spans="1:17">
      <c r="B283" s="49" t="s">
        <v>516</v>
      </c>
      <c r="C283" s="28" t="s">
        <v>493</v>
      </c>
      <c r="D283" s="28" t="s">
        <v>492</v>
      </c>
      <c r="E283" s="28">
        <v>635</v>
      </c>
      <c r="F283" s="28">
        <v>250</v>
      </c>
      <c r="G283" s="42" t="s">
        <v>464</v>
      </c>
      <c r="H283" s="28" t="s">
        <v>66</v>
      </c>
      <c r="I283" s="81">
        <v>61</v>
      </c>
      <c r="J283" s="81">
        <v>53</v>
      </c>
      <c r="K283" s="82">
        <v>0.39339000000000002</v>
      </c>
      <c r="L283" s="83" t="s">
        <v>670</v>
      </c>
      <c r="M283" s="49">
        <v>579</v>
      </c>
      <c r="N283" s="49">
        <v>441</v>
      </c>
      <c r="O283" s="49">
        <v>188</v>
      </c>
      <c r="P283" s="28">
        <v>110</v>
      </c>
      <c r="Q283" s="1"/>
    </row>
    <row r="284" spans="1:17">
      <c r="B284" s="49" t="s">
        <v>517</v>
      </c>
      <c r="C284" s="28" t="s">
        <v>494</v>
      </c>
      <c r="D284" s="28" t="s">
        <v>386</v>
      </c>
      <c r="E284" s="28">
        <v>762</v>
      </c>
      <c r="F284" s="28">
        <v>300</v>
      </c>
      <c r="G284" s="42" t="s">
        <v>464</v>
      </c>
      <c r="H284" s="28" t="s">
        <v>66</v>
      </c>
      <c r="I284" s="81">
        <v>71</v>
      </c>
      <c r="J284" s="81">
        <v>69</v>
      </c>
      <c r="K284" s="82">
        <v>0.30977699999999997</v>
      </c>
      <c r="L284" s="83" t="s">
        <v>671</v>
      </c>
      <c r="M284" s="49">
        <v>690</v>
      </c>
      <c r="N284" s="49">
        <v>504</v>
      </c>
      <c r="O284" s="49">
        <v>228</v>
      </c>
      <c r="P284" s="28">
        <v>110</v>
      </c>
      <c r="Q284" s="1"/>
    </row>
    <row r="285" spans="1:17" ht="12" customHeight="1">
      <c r="B285" s="48" t="s">
        <v>93</v>
      </c>
      <c r="C285" s="49"/>
      <c r="D285" s="28"/>
      <c r="E285" s="28"/>
      <c r="F285" s="28"/>
      <c r="G285" s="28"/>
      <c r="H285" s="38"/>
      <c r="I285" s="64"/>
      <c r="J285" s="64"/>
      <c r="K285" s="65"/>
      <c r="L285" s="60"/>
      <c r="M285" s="60"/>
      <c r="N285" s="60"/>
      <c r="O285" s="41"/>
      <c r="P285" s="53"/>
      <c r="Q285" s="1"/>
    </row>
    <row r="286" spans="1:17" ht="12" customHeight="1">
      <c r="B286" s="49" t="s">
        <v>518</v>
      </c>
      <c r="C286" s="28" t="s">
        <v>496</v>
      </c>
      <c r="D286" s="28" t="s">
        <v>495</v>
      </c>
      <c r="E286" s="28">
        <v>635</v>
      </c>
      <c r="F286" s="28">
        <v>250</v>
      </c>
      <c r="G286" s="42" t="s">
        <v>464</v>
      </c>
      <c r="H286" s="28" t="s">
        <v>93</v>
      </c>
      <c r="I286" s="64">
        <v>60.52</v>
      </c>
      <c r="J286" s="64">
        <v>56.33</v>
      </c>
      <c r="K286" s="65">
        <f>1.5*0.45*0.37</f>
        <v>0.24975</v>
      </c>
      <c r="L286" s="60" t="s">
        <v>672</v>
      </c>
      <c r="M286" s="60">
        <v>564</v>
      </c>
      <c r="N286" s="60">
        <v>467</v>
      </c>
      <c r="O286" s="41">
        <v>188</v>
      </c>
      <c r="P286" s="52">
        <v>110</v>
      </c>
      <c r="Q286" s="1"/>
    </row>
    <row r="287" spans="1:17" ht="12" customHeight="1">
      <c r="B287" s="49" t="s">
        <v>519</v>
      </c>
      <c r="C287" s="28" t="s">
        <v>497</v>
      </c>
      <c r="D287" s="28" t="s">
        <v>408</v>
      </c>
      <c r="E287" s="28">
        <v>762</v>
      </c>
      <c r="F287" s="28">
        <v>300</v>
      </c>
      <c r="G287" s="42" t="s">
        <v>464</v>
      </c>
      <c r="H287" s="28" t="s">
        <v>93</v>
      </c>
      <c r="I287" s="64">
        <v>63.1</v>
      </c>
      <c r="J287" s="64">
        <v>69.400000000000006</v>
      </c>
      <c r="K287" s="65">
        <f>1.74*0.6*0.38</f>
        <v>0.39672000000000002</v>
      </c>
      <c r="L287" s="60" t="s">
        <v>673</v>
      </c>
      <c r="M287" s="60">
        <v>672</v>
      </c>
      <c r="N287" s="60">
        <v>534</v>
      </c>
      <c r="O287" s="41">
        <v>228</v>
      </c>
      <c r="P287" s="52">
        <v>110</v>
      </c>
      <c r="Q287" s="1"/>
    </row>
    <row r="288" spans="1:17" ht="12" customHeight="1">
      <c r="B288" s="38"/>
      <c r="C288" s="28"/>
      <c r="D288" s="28"/>
      <c r="E288" s="28"/>
      <c r="F288" s="28"/>
      <c r="G288" s="42"/>
      <c r="H288" s="28"/>
      <c r="I288" s="35"/>
      <c r="N288" s="1"/>
      <c r="O288" s="1"/>
      <c r="P288" s="1"/>
      <c r="Q288" s="1"/>
    </row>
    <row r="289" spans="2:17" ht="12" customHeight="1">
      <c r="B289" s="29" t="s">
        <v>419</v>
      </c>
      <c r="C289" s="16"/>
      <c r="D289" s="16"/>
      <c r="E289" s="25"/>
      <c r="F289" s="26"/>
      <c r="G289" s="16"/>
      <c r="H289" s="16"/>
      <c r="I289" s="66"/>
      <c r="J289" s="66"/>
      <c r="K289" s="38"/>
      <c r="L289" s="38"/>
      <c r="N289" s="1"/>
      <c r="O289" s="1"/>
      <c r="P289" s="1"/>
      <c r="Q289" s="1"/>
    </row>
    <row r="290" spans="2:17" ht="12" customHeight="1">
      <c r="B290" s="16" t="s">
        <v>420</v>
      </c>
      <c r="C290" s="16"/>
      <c r="D290" s="16"/>
      <c r="E290" s="16"/>
      <c r="F290" s="30"/>
      <c r="G290" s="16"/>
      <c r="H290" s="16"/>
      <c r="I290" s="66"/>
      <c r="J290" s="66"/>
      <c r="K290" s="38"/>
      <c r="L290" s="38"/>
      <c r="N290" s="1"/>
      <c r="O290" s="1"/>
      <c r="P290" s="1"/>
      <c r="Q290" s="1"/>
    </row>
    <row r="291" spans="2:17" ht="12" customHeight="1">
      <c r="B291" s="16" t="s">
        <v>523</v>
      </c>
      <c r="C291" s="16"/>
      <c r="D291" s="16"/>
      <c r="E291" s="16"/>
      <c r="F291" s="30"/>
      <c r="G291" s="16"/>
      <c r="H291" s="16"/>
      <c r="I291" s="66"/>
      <c r="J291" s="66"/>
      <c r="K291" s="38"/>
      <c r="L291" s="38"/>
      <c r="N291" s="1"/>
      <c r="O291" s="1"/>
      <c r="P291" s="1"/>
      <c r="Q291" s="1"/>
    </row>
    <row r="292" spans="2:17" ht="12" customHeight="1">
      <c r="N292" s="1"/>
      <c r="O292" s="1"/>
      <c r="P292" s="1"/>
      <c r="Q292" s="1"/>
    </row>
    <row r="293" spans="2:17" ht="12" customHeight="1" thickBot="1">
      <c r="B293" s="16"/>
      <c r="C293" s="16"/>
      <c r="D293" s="16"/>
      <c r="E293" s="16"/>
      <c r="F293" s="30"/>
      <c r="G293" s="16"/>
      <c r="H293" s="16"/>
      <c r="I293" s="66"/>
      <c r="J293" s="66"/>
      <c r="K293" s="38"/>
      <c r="L293" s="38"/>
      <c r="N293" s="1"/>
      <c r="O293" s="1"/>
      <c r="P293" s="1"/>
      <c r="Q293" s="1"/>
    </row>
    <row r="294" spans="2:17" ht="45" customHeight="1" thickBot="1">
      <c r="B294" s="5" t="s">
        <v>926</v>
      </c>
      <c r="C294" s="6" t="s">
        <v>54</v>
      </c>
      <c r="D294" s="6" t="s">
        <v>55</v>
      </c>
      <c r="E294" s="6" t="s">
        <v>61</v>
      </c>
      <c r="F294" s="7" t="s">
        <v>62</v>
      </c>
      <c r="G294" s="6" t="s">
        <v>63</v>
      </c>
      <c r="H294" s="6" t="s">
        <v>64</v>
      </c>
      <c r="I294" s="6" t="s">
        <v>978</v>
      </c>
      <c r="J294" s="118" t="s">
        <v>674</v>
      </c>
      <c r="K294" s="118" t="s">
        <v>675</v>
      </c>
      <c r="L294" s="119" t="s">
        <v>692</v>
      </c>
      <c r="M294" s="118" t="s">
        <v>927</v>
      </c>
      <c r="N294" s="118" t="s">
        <v>694</v>
      </c>
      <c r="O294" s="134" t="s">
        <v>979</v>
      </c>
      <c r="P294" s="16" t="s">
        <v>980</v>
      </c>
      <c r="Q294" s="134" t="s">
        <v>981</v>
      </c>
    </row>
    <row r="295" spans="2:17" ht="12" customHeight="1">
      <c r="B295" s="24" t="s">
        <v>928</v>
      </c>
      <c r="C295" s="25" t="s">
        <v>324</v>
      </c>
      <c r="D295" s="25" t="s">
        <v>324</v>
      </c>
      <c r="E295" s="25"/>
      <c r="F295" s="120"/>
      <c r="G295" s="25"/>
      <c r="H295" s="25"/>
      <c r="I295" s="25"/>
      <c r="J295" s="118"/>
      <c r="K295" s="118"/>
      <c r="L295" s="119"/>
      <c r="M295" s="118"/>
      <c r="N295" s="16"/>
      <c r="O295" s="16"/>
      <c r="P295" s="16"/>
      <c r="Q295" s="16"/>
    </row>
    <row r="296" spans="2:17" ht="12" customHeight="1">
      <c r="B296" s="121" t="s">
        <v>57</v>
      </c>
      <c r="C296" s="25"/>
      <c r="D296" s="25"/>
      <c r="E296" s="122"/>
      <c r="F296" s="122"/>
      <c r="G296" s="123"/>
      <c r="H296" s="123"/>
      <c r="I296" s="71"/>
      <c r="J296" s="118"/>
      <c r="K296" s="118"/>
      <c r="L296" s="119"/>
      <c r="M296" s="118"/>
      <c r="N296" s="16"/>
      <c r="O296" s="16"/>
      <c r="P296" s="16"/>
      <c r="Q296" s="16"/>
    </row>
    <row r="297" spans="2:17" ht="12" customHeight="1">
      <c r="B297" s="124" t="s">
        <v>929</v>
      </c>
      <c r="C297" s="25" t="s">
        <v>452</v>
      </c>
      <c r="D297" s="25" t="s">
        <v>454</v>
      </c>
      <c r="E297" s="125">
        <v>491</v>
      </c>
      <c r="F297" s="126">
        <v>193</v>
      </c>
      <c r="G297" s="127" t="s">
        <v>930</v>
      </c>
      <c r="H297" s="127" t="s">
        <v>57</v>
      </c>
      <c r="I297" s="135"/>
      <c r="J297" s="118"/>
      <c r="K297" s="118"/>
      <c r="L297" s="119"/>
      <c r="M297" s="118"/>
      <c r="N297" s="16"/>
      <c r="O297" s="16"/>
      <c r="P297" s="16"/>
      <c r="Q297" s="16"/>
    </row>
    <row r="298" spans="2:17" ht="12" customHeight="1">
      <c r="B298" s="124" t="s">
        <v>931</v>
      </c>
      <c r="C298" s="25" t="s">
        <v>453</v>
      </c>
      <c r="D298" s="25" t="s">
        <v>455</v>
      </c>
      <c r="E298" s="125">
        <v>555</v>
      </c>
      <c r="F298" s="126">
        <v>218</v>
      </c>
      <c r="G298" s="127" t="s">
        <v>930</v>
      </c>
      <c r="H298" s="127" t="s">
        <v>57</v>
      </c>
      <c r="I298" s="135"/>
      <c r="J298" s="118"/>
      <c r="K298" s="118"/>
      <c r="L298" s="119"/>
      <c r="M298" s="118"/>
      <c r="N298" s="16"/>
      <c r="O298" s="16"/>
      <c r="P298" s="16"/>
      <c r="Q298" s="16"/>
    </row>
    <row r="299" spans="2:17" ht="12" customHeight="1">
      <c r="B299" s="121" t="s">
        <v>66</v>
      </c>
      <c r="C299" s="21"/>
      <c r="D299" s="21"/>
      <c r="E299" s="22"/>
      <c r="F299" s="22"/>
      <c r="G299" s="21" t="s">
        <v>65</v>
      </c>
      <c r="H299" s="21" t="s">
        <v>65</v>
      </c>
      <c r="I299" s="71"/>
      <c r="J299" s="118"/>
      <c r="K299" s="118"/>
      <c r="L299" s="119"/>
      <c r="M299" s="118"/>
      <c r="N299" s="16"/>
      <c r="O299" s="16"/>
      <c r="P299" s="16"/>
      <c r="Q299" s="16"/>
    </row>
    <row r="300" spans="2:17" ht="12" customHeight="1">
      <c r="B300" s="124" t="s">
        <v>932</v>
      </c>
      <c r="C300" s="25" t="s">
        <v>459</v>
      </c>
      <c r="D300" s="25" t="s">
        <v>457</v>
      </c>
      <c r="E300" s="26">
        <v>508</v>
      </c>
      <c r="F300" s="22">
        <v>200</v>
      </c>
      <c r="G300" s="127" t="s">
        <v>930</v>
      </c>
      <c r="H300" s="25" t="s">
        <v>66</v>
      </c>
      <c r="I300" s="135"/>
      <c r="J300" s="118">
        <v>83.29</v>
      </c>
      <c r="K300" s="118">
        <v>57.59</v>
      </c>
      <c r="L300" s="119">
        <v>0.25502400000000003</v>
      </c>
      <c r="M300" s="118" t="s">
        <v>982</v>
      </c>
      <c r="N300" s="38" t="s">
        <v>983</v>
      </c>
      <c r="O300" s="38" t="s">
        <v>984</v>
      </c>
      <c r="P300" s="38" t="s">
        <v>985</v>
      </c>
      <c r="Q300" s="38" t="s">
        <v>986</v>
      </c>
    </row>
    <row r="301" spans="2:17" ht="12.75" customHeight="1">
      <c r="B301" s="128" t="s">
        <v>93</v>
      </c>
      <c r="C301" s="16"/>
      <c r="D301" s="16"/>
      <c r="E301" s="30"/>
      <c r="F301" s="30"/>
      <c r="G301" s="16"/>
      <c r="H301" s="16"/>
      <c r="I301" s="71"/>
      <c r="J301" s="118"/>
      <c r="K301" s="118"/>
      <c r="L301" s="119"/>
      <c r="M301" s="118"/>
      <c r="N301" s="16"/>
      <c r="O301" s="16"/>
      <c r="P301" s="16"/>
      <c r="Q301" s="16"/>
    </row>
    <row r="302" spans="2:17" ht="12" customHeight="1">
      <c r="B302" s="25" t="s">
        <v>933</v>
      </c>
      <c r="C302" s="25" t="s">
        <v>398</v>
      </c>
      <c r="D302" s="25" t="s">
        <v>399</v>
      </c>
      <c r="E302" s="25">
        <v>508</v>
      </c>
      <c r="F302" s="26">
        <v>200</v>
      </c>
      <c r="G302" s="127" t="s">
        <v>930</v>
      </c>
      <c r="H302" s="25" t="s">
        <v>93</v>
      </c>
      <c r="I302" s="135"/>
      <c r="J302" s="118">
        <v>75.86</v>
      </c>
      <c r="K302" s="118">
        <v>50.82</v>
      </c>
      <c r="L302" s="119">
        <v>0.24692800000000001</v>
      </c>
      <c r="M302" s="118" t="s">
        <v>934</v>
      </c>
      <c r="N302" s="16" t="s">
        <v>935</v>
      </c>
      <c r="O302" s="16" t="s">
        <v>987</v>
      </c>
      <c r="P302" s="16" t="s">
        <v>988</v>
      </c>
      <c r="Q302" s="16" t="s">
        <v>986</v>
      </c>
    </row>
    <row r="303" spans="2:17" ht="12" customHeight="1">
      <c r="B303" s="25" t="s">
        <v>936</v>
      </c>
      <c r="C303" s="25" t="s">
        <v>461</v>
      </c>
      <c r="D303" s="25" t="s">
        <v>460</v>
      </c>
      <c r="E303" s="25">
        <v>571</v>
      </c>
      <c r="F303" s="26">
        <v>225</v>
      </c>
      <c r="G303" s="127" t="s">
        <v>930</v>
      </c>
      <c r="H303" s="25" t="s">
        <v>93</v>
      </c>
      <c r="I303" s="135"/>
      <c r="J303" s="118">
        <v>81.73</v>
      </c>
      <c r="K303" s="118">
        <v>51.19</v>
      </c>
      <c r="L303" s="119">
        <v>0.274758</v>
      </c>
      <c r="M303" s="118" t="s">
        <v>937</v>
      </c>
      <c r="N303" s="16" t="s">
        <v>989</v>
      </c>
      <c r="O303" s="16" t="s">
        <v>987</v>
      </c>
      <c r="P303" s="16" t="s">
        <v>988</v>
      </c>
      <c r="Q303" s="16" t="s">
        <v>986</v>
      </c>
    </row>
    <row r="304" spans="2:17" ht="12" customHeight="1">
      <c r="J304" s="4"/>
      <c r="L304" s="53"/>
      <c r="M304" s="54"/>
      <c r="N304" s="1"/>
      <c r="O304" s="1"/>
      <c r="P304" s="1"/>
      <c r="Q304" s="1"/>
    </row>
    <row r="305" spans="2:18" ht="12" customHeight="1">
      <c r="E305" s="1"/>
      <c r="F305" s="1"/>
      <c r="I305" s="1"/>
      <c r="J305" s="1"/>
      <c r="K305" s="1"/>
      <c r="L305" s="1"/>
      <c r="M305" s="1"/>
      <c r="N305" s="1"/>
      <c r="O305" s="1"/>
      <c r="P305" s="1"/>
      <c r="Q305" s="1"/>
    </row>
    <row r="306" spans="2:18" ht="51">
      <c r="B306" s="114" t="s">
        <v>888</v>
      </c>
      <c r="C306" s="114" t="s">
        <v>887</v>
      </c>
      <c r="D306" s="114" t="s">
        <v>64</v>
      </c>
      <c r="E306" s="114" t="s">
        <v>833</v>
      </c>
      <c r="F306" s="114" t="s">
        <v>834</v>
      </c>
      <c r="G306" s="114" t="s">
        <v>835</v>
      </c>
      <c r="H306" s="129" t="s">
        <v>886</v>
      </c>
      <c r="I306" s="130"/>
      <c r="J306" s="130"/>
      <c r="K306" s="130"/>
      <c r="L306" s="131"/>
      <c r="M306" s="115" t="s">
        <v>915</v>
      </c>
      <c r="N306" s="115" t="s">
        <v>916</v>
      </c>
      <c r="O306" s="115" t="s">
        <v>917</v>
      </c>
      <c r="P306" s="115" t="s">
        <v>914</v>
      </c>
      <c r="Q306" s="116" t="s">
        <v>912</v>
      </c>
      <c r="R306" s="116" t="s">
        <v>913</v>
      </c>
    </row>
    <row r="307" spans="2:18">
      <c r="B307" s="95" t="s">
        <v>804</v>
      </c>
      <c r="C307" s="95" t="s">
        <v>810</v>
      </c>
      <c r="D307" s="93" t="s">
        <v>93</v>
      </c>
      <c r="E307" s="101" t="s">
        <v>836</v>
      </c>
      <c r="F307" s="94" t="s">
        <v>837</v>
      </c>
      <c r="G307" s="96" t="s">
        <v>313</v>
      </c>
      <c r="H307" s="95" t="s">
        <v>889</v>
      </c>
      <c r="I307" s="97"/>
      <c r="J307" s="97"/>
      <c r="K307" s="98"/>
      <c r="L307" s="98"/>
      <c r="M307" s="99">
        <v>3.2</v>
      </c>
      <c r="N307" s="99">
        <v>0.215</v>
      </c>
      <c r="O307" s="99">
        <v>0.21</v>
      </c>
      <c r="P307" s="99">
        <f t="shared" ref="P307:P330" si="13">O307*N307*M307</f>
        <v>0.14448</v>
      </c>
      <c r="Q307" s="100">
        <v>22</v>
      </c>
      <c r="R307" s="100">
        <v>26.5</v>
      </c>
    </row>
    <row r="308" spans="2:18">
      <c r="B308" s="95" t="s">
        <v>804</v>
      </c>
      <c r="C308" s="95" t="s">
        <v>811</v>
      </c>
      <c r="D308" s="93" t="s">
        <v>93</v>
      </c>
      <c r="E308" s="101" t="s">
        <v>838</v>
      </c>
      <c r="F308" s="94" t="s">
        <v>839</v>
      </c>
      <c r="G308" s="96" t="s">
        <v>840</v>
      </c>
      <c r="H308" s="95" t="s">
        <v>890</v>
      </c>
      <c r="I308" s="97"/>
      <c r="J308" s="97"/>
      <c r="K308" s="98"/>
      <c r="L308" s="98"/>
      <c r="M308" s="99">
        <v>3.4000000000000004</v>
      </c>
      <c r="N308" s="99">
        <v>0.215</v>
      </c>
      <c r="O308" s="99">
        <v>0.21</v>
      </c>
      <c r="P308" s="99">
        <f t="shared" si="13"/>
        <v>0.15351000000000001</v>
      </c>
      <c r="Q308" s="100">
        <v>24.5</v>
      </c>
      <c r="R308" s="100">
        <v>29.2</v>
      </c>
    </row>
    <row r="309" spans="2:18">
      <c r="B309" s="95" t="s">
        <v>804</v>
      </c>
      <c r="C309" s="95" t="s">
        <v>812</v>
      </c>
      <c r="D309" s="93" t="s">
        <v>93</v>
      </c>
      <c r="E309" s="101" t="s">
        <v>841</v>
      </c>
      <c r="F309" s="94" t="s">
        <v>842</v>
      </c>
      <c r="G309" s="96" t="s">
        <v>843</v>
      </c>
      <c r="H309" s="95" t="s">
        <v>891</v>
      </c>
      <c r="I309" s="97"/>
      <c r="J309" s="97"/>
      <c r="K309" s="98"/>
      <c r="L309" s="98"/>
      <c r="M309" s="99">
        <v>3.5999999999999996</v>
      </c>
      <c r="N309" s="99">
        <v>0.215</v>
      </c>
      <c r="O309" s="99">
        <v>0.21</v>
      </c>
      <c r="P309" s="99">
        <f t="shared" si="13"/>
        <v>0.16253999999999996</v>
      </c>
      <c r="Q309" s="100">
        <v>27.5</v>
      </c>
      <c r="R309" s="100">
        <v>34.5</v>
      </c>
    </row>
    <row r="310" spans="2:18">
      <c r="B310" s="95" t="s">
        <v>804</v>
      </c>
      <c r="C310" s="95" t="s">
        <v>813</v>
      </c>
      <c r="D310" s="93" t="s">
        <v>93</v>
      </c>
      <c r="E310" s="101" t="s">
        <v>844</v>
      </c>
      <c r="F310" s="94" t="s">
        <v>845</v>
      </c>
      <c r="G310" s="96" t="s">
        <v>846</v>
      </c>
      <c r="H310" s="95" t="s">
        <v>892</v>
      </c>
      <c r="I310" s="97"/>
      <c r="J310" s="97"/>
      <c r="K310" s="98"/>
      <c r="L310" s="98"/>
      <c r="M310" s="99">
        <v>3.8</v>
      </c>
      <c r="N310" s="99">
        <v>0.215</v>
      </c>
      <c r="O310" s="99">
        <v>0.21</v>
      </c>
      <c r="P310" s="99">
        <f t="shared" si="13"/>
        <v>0.17156999999999997</v>
      </c>
      <c r="Q310" s="100">
        <v>29.5</v>
      </c>
      <c r="R310" s="100">
        <v>36.5</v>
      </c>
    </row>
    <row r="311" spans="2:18">
      <c r="B311" s="95" t="s">
        <v>804</v>
      </c>
      <c r="C311" s="95" t="s">
        <v>814</v>
      </c>
      <c r="D311" s="93" t="s">
        <v>93</v>
      </c>
      <c r="E311" s="101" t="s">
        <v>847</v>
      </c>
      <c r="F311" s="94" t="s">
        <v>848</v>
      </c>
      <c r="G311" s="96" t="s">
        <v>849</v>
      </c>
      <c r="H311" s="95" t="s">
        <v>893</v>
      </c>
      <c r="I311" s="97"/>
      <c r="J311" s="97"/>
      <c r="K311" s="98"/>
      <c r="L311" s="98"/>
      <c r="M311" s="99">
        <v>4.0999999999999996</v>
      </c>
      <c r="N311" s="99">
        <v>0.215</v>
      </c>
      <c r="O311" s="99">
        <v>0.21</v>
      </c>
      <c r="P311" s="99">
        <f t="shared" si="13"/>
        <v>0.18511499999999997</v>
      </c>
      <c r="Q311" s="100">
        <v>36.5</v>
      </c>
      <c r="R311" s="100">
        <v>42.5</v>
      </c>
    </row>
    <row r="312" spans="2:18">
      <c r="B312" s="95" t="s">
        <v>804</v>
      </c>
      <c r="C312" s="95" t="s">
        <v>815</v>
      </c>
      <c r="D312" s="93" t="s">
        <v>93</v>
      </c>
      <c r="E312" s="101" t="s">
        <v>850</v>
      </c>
      <c r="F312" s="94" t="s">
        <v>851</v>
      </c>
      <c r="G312" s="96" t="s">
        <v>852</v>
      </c>
      <c r="H312" s="95" t="s">
        <v>894</v>
      </c>
      <c r="I312" s="97"/>
      <c r="J312" s="97"/>
      <c r="K312" s="98"/>
      <c r="L312" s="98"/>
      <c r="M312" s="99">
        <v>4.22</v>
      </c>
      <c r="N312" s="99">
        <v>0.215</v>
      </c>
      <c r="O312" s="99">
        <v>0.21</v>
      </c>
      <c r="P312" s="99">
        <f t="shared" si="13"/>
        <v>0.19053299999999998</v>
      </c>
      <c r="Q312" s="100">
        <v>37.5</v>
      </c>
      <c r="R312" s="100">
        <v>44.5</v>
      </c>
    </row>
    <row r="313" spans="2:18">
      <c r="B313" s="95" t="s">
        <v>804</v>
      </c>
      <c r="C313" s="95" t="s">
        <v>816</v>
      </c>
      <c r="D313" s="93" t="s">
        <v>93</v>
      </c>
      <c r="E313" s="101" t="s">
        <v>853</v>
      </c>
      <c r="F313" s="94" t="s">
        <v>854</v>
      </c>
      <c r="G313" s="96" t="s">
        <v>855</v>
      </c>
      <c r="H313" s="95" t="s">
        <v>895</v>
      </c>
      <c r="I313" s="97"/>
      <c r="J313" s="97"/>
      <c r="K313" s="98"/>
      <c r="L313" s="98"/>
      <c r="M313" s="99">
        <v>4.3499999999999996</v>
      </c>
      <c r="N313" s="99">
        <v>0.215</v>
      </c>
      <c r="O313" s="99">
        <v>0.21</v>
      </c>
      <c r="P313" s="99">
        <f t="shared" si="13"/>
        <v>0.19640249999999995</v>
      </c>
      <c r="Q313" s="100">
        <v>39.5</v>
      </c>
      <c r="R313" s="100">
        <v>48.5</v>
      </c>
    </row>
    <row r="314" spans="2:18">
      <c r="B314" s="95" t="s">
        <v>804</v>
      </c>
      <c r="C314" s="95" t="s">
        <v>817</v>
      </c>
      <c r="D314" s="93" t="s">
        <v>93</v>
      </c>
      <c r="E314" s="101" t="s">
        <v>856</v>
      </c>
      <c r="F314" s="94" t="s">
        <v>920</v>
      </c>
      <c r="G314" s="96" t="s">
        <v>857</v>
      </c>
      <c r="H314" s="95" t="s">
        <v>896</v>
      </c>
      <c r="I314" s="97"/>
      <c r="J314" s="97"/>
      <c r="K314" s="98"/>
      <c r="L314" s="98"/>
      <c r="M314" s="99">
        <v>4.8</v>
      </c>
      <c r="N314" s="99">
        <v>0.215</v>
      </c>
      <c r="O314" s="99">
        <v>0.21</v>
      </c>
      <c r="P314" s="99">
        <f t="shared" si="13"/>
        <v>0.21671999999999997</v>
      </c>
      <c r="Q314" s="100">
        <v>46.5</v>
      </c>
      <c r="R314" s="100">
        <v>52.5</v>
      </c>
    </row>
    <row r="315" spans="2:18">
      <c r="B315" s="95" t="s">
        <v>804</v>
      </c>
      <c r="C315" s="95" t="s">
        <v>818</v>
      </c>
      <c r="D315" s="93" t="s">
        <v>66</v>
      </c>
      <c r="E315" s="101" t="s">
        <v>858</v>
      </c>
      <c r="F315" s="94" t="s">
        <v>859</v>
      </c>
      <c r="G315" s="96" t="s">
        <v>860</v>
      </c>
      <c r="H315" s="95" t="s">
        <v>897</v>
      </c>
      <c r="I315" s="97"/>
      <c r="J315" s="97"/>
      <c r="K315" s="98"/>
      <c r="L315" s="98"/>
      <c r="M315" s="99">
        <v>2.8100000000000005</v>
      </c>
      <c r="N315" s="99">
        <v>0.215</v>
      </c>
      <c r="O315" s="99">
        <v>0.21</v>
      </c>
      <c r="P315" s="99">
        <f t="shared" si="13"/>
        <v>0.1268715</v>
      </c>
      <c r="Q315" s="100">
        <v>20</v>
      </c>
      <c r="R315" s="100">
        <v>23.9</v>
      </c>
    </row>
    <row r="316" spans="2:18">
      <c r="B316" s="95" t="s">
        <v>804</v>
      </c>
      <c r="C316" s="95" t="s">
        <v>819</v>
      </c>
      <c r="D316" s="93" t="s">
        <v>66</v>
      </c>
      <c r="E316" s="101" t="s">
        <v>861</v>
      </c>
      <c r="F316" s="94" t="s">
        <v>862</v>
      </c>
      <c r="G316" s="96" t="s">
        <v>863</v>
      </c>
      <c r="H316" s="95" t="s">
        <v>898</v>
      </c>
      <c r="I316" s="97"/>
      <c r="J316" s="97"/>
      <c r="K316" s="98"/>
      <c r="L316" s="98"/>
      <c r="M316" s="99">
        <v>3.1</v>
      </c>
      <c r="N316" s="99">
        <v>0.215</v>
      </c>
      <c r="O316" s="99">
        <v>0.21</v>
      </c>
      <c r="P316" s="99">
        <f t="shared" si="13"/>
        <v>0.13996499999999998</v>
      </c>
      <c r="Q316" s="100">
        <v>21</v>
      </c>
      <c r="R316" s="100">
        <v>25.3</v>
      </c>
    </row>
    <row r="317" spans="2:18">
      <c r="B317" s="95" t="s">
        <v>804</v>
      </c>
      <c r="C317" s="95" t="s">
        <v>820</v>
      </c>
      <c r="D317" s="93" t="s">
        <v>66</v>
      </c>
      <c r="E317" s="101" t="s">
        <v>864</v>
      </c>
      <c r="F317" s="94" t="s">
        <v>865</v>
      </c>
      <c r="G317" s="96" t="s">
        <v>866</v>
      </c>
      <c r="H317" s="95" t="s">
        <v>899</v>
      </c>
      <c r="I317" s="97"/>
      <c r="J317" s="97"/>
      <c r="K317" s="98"/>
      <c r="L317" s="98"/>
      <c r="M317" s="99">
        <v>3.2</v>
      </c>
      <c r="N317" s="99">
        <v>0.215</v>
      </c>
      <c r="O317" s="99">
        <v>0.21</v>
      </c>
      <c r="P317" s="99">
        <f t="shared" si="13"/>
        <v>0.14448</v>
      </c>
      <c r="Q317" s="100">
        <v>22</v>
      </c>
      <c r="R317" s="100">
        <v>26.5</v>
      </c>
    </row>
    <row r="318" spans="2:18">
      <c r="B318" s="95" t="s">
        <v>804</v>
      </c>
      <c r="C318" s="95" t="s">
        <v>821</v>
      </c>
      <c r="D318" s="93" t="s">
        <v>66</v>
      </c>
      <c r="E318" s="101" t="s">
        <v>867</v>
      </c>
      <c r="F318" s="94" t="s">
        <v>868</v>
      </c>
      <c r="G318" s="96" t="s">
        <v>869</v>
      </c>
      <c r="H318" s="95" t="s">
        <v>900</v>
      </c>
      <c r="I318" s="97"/>
      <c r="J318" s="97"/>
      <c r="K318" s="98"/>
      <c r="L318" s="98"/>
      <c r="M318" s="99">
        <v>3.4000000000000004</v>
      </c>
      <c r="N318" s="99">
        <v>0.215</v>
      </c>
      <c r="O318" s="99">
        <v>0.21</v>
      </c>
      <c r="P318" s="99">
        <f t="shared" si="13"/>
        <v>0.15351000000000001</v>
      </c>
      <c r="Q318" s="100">
        <v>24.5</v>
      </c>
      <c r="R318" s="100">
        <v>29.2</v>
      </c>
    </row>
    <row r="319" spans="2:18">
      <c r="B319" s="95" t="s">
        <v>804</v>
      </c>
      <c r="C319" s="95" t="s">
        <v>822</v>
      </c>
      <c r="D319" s="93" t="s">
        <v>66</v>
      </c>
      <c r="E319" s="101" t="s">
        <v>870</v>
      </c>
      <c r="F319" s="94" t="s">
        <v>871</v>
      </c>
      <c r="G319" s="96" t="s">
        <v>872</v>
      </c>
      <c r="H319" s="95" t="s">
        <v>901</v>
      </c>
      <c r="I319" s="97"/>
      <c r="J319" s="97"/>
      <c r="K319" s="98"/>
      <c r="L319" s="98"/>
      <c r="M319" s="99">
        <v>3.7</v>
      </c>
      <c r="N319" s="99">
        <v>0.215</v>
      </c>
      <c r="O319" s="99">
        <v>0.21</v>
      </c>
      <c r="P319" s="99">
        <f t="shared" si="13"/>
        <v>0.16705499999999998</v>
      </c>
      <c r="Q319" s="100">
        <v>28.5</v>
      </c>
      <c r="R319" s="100">
        <v>35.5</v>
      </c>
    </row>
    <row r="320" spans="2:18">
      <c r="B320" s="95" t="s">
        <v>804</v>
      </c>
      <c r="C320" s="95" t="s">
        <v>823</v>
      </c>
      <c r="D320" s="93" t="s">
        <v>66</v>
      </c>
      <c r="E320" s="101" t="s">
        <v>850</v>
      </c>
      <c r="F320" s="94" t="s">
        <v>873</v>
      </c>
      <c r="G320" s="96" t="s">
        <v>874</v>
      </c>
      <c r="H320" s="95" t="s">
        <v>902</v>
      </c>
      <c r="I320" s="97"/>
      <c r="J320" s="97"/>
      <c r="K320" s="98"/>
      <c r="L320" s="98"/>
      <c r="M320" s="99">
        <v>4.0999999999999996</v>
      </c>
      <c r="N320" s="99">
        <v>0.215</v>
      </c>
      <c r="O320" s="99">
        <v>0.21</v>
      </c>
      <c r="P320" s="99">
        <f t="shared" si="13"/>
        <v>0.18511499999999997</v>
      </c>
      <c r="Q320" s="100">
        <v>36.5</v>
      </c>
      <c r="R320" s="100">
        <v>42.4</v>
      </c>
    </row>
    <row r="321" spans="2:18">
      <c r="B321" s="95" t="s">
        <v>804</v>
      </c>
      <c r="C321" s="95" t="s">
        <v>824</v>
      </c>
      <c r="D321" s="93" t="s">
        <v>66</v>
      </c>
      <c r="E321" s="101" t="s">
        <v>875</v>
      </c>
      <c r="F321" s="94" t="s">
        <v>921</v>
      </c>
      <c r="G321" s="96" t="s">
        <v>876</v>
      </c>
      <c r="H321" s="95" t="s">
        <v>903</v>
      </c>
      <c r="I321" s="97"/>
      <c r="J321" s="97"/>
      <c r="K321" s="98"/>
      <c r="L321" s="98"/>
      <c r="M321" s="99">
        <v>4.6000000000000005</v>
      </c>
      <c r="N321" s="99">
        <v>0.215</v>
      </c>
      <c r="O321" s="99">
        <v>0.21</v>
      </c>
      <c r="P321" s="99">
        <f t="shared" si="13"/>
        <v>0.20769000000000001</v>
      </c>
      <c r="Q321" s="100">
        <v>42.5</v>
      </c>
      <c r="R321" s="100">
        <v>46.5</v>
      </c>
    </row>
    <row r="322" spans="2:18">
      <c r="B322" s="95" t="s">
        <v>804</v>
      </c>
      <c r="C322" s="95" t="s">
        <v>825</v>
      </c>
      <c r="D322" s="93" t="s">
        <v>66</v>
      </c>
      <c r="E322" s="101" t="s">
        <v>877</v>
      </c>
      <c r="F322" s="94" t="s">
        <v>922</v>
      </c>
      <c r="G322" s="96" t="s">
        <v>878</v>
      </c>
      <c r="H322" s="95" t="s">
        <v>904</v>
      </c>
      <c r="I322" s="97"/>
      <c r="J322" s="97"/>
      <c r="K322" s="98"/>
      <c r="L322" s="98"/>
      <c r="M322" s="99">
        <v>4.8</v>
      </c>
      <c r="N322" s="99">
        <v>0.215</v>
      </c>
      <c r="O322" s="99">
        <v>0.21</v>
      </c>
      <c r="P322" s="99">
        <f t="shared" si="13"/>
        <v>0.21671999999999997</v>
      </c>
      <c r="Q322" s="100">
        <v>46.5</v>
      </c>
      <c r="R322" s="100">
        <v>52.5</v>
      </c>
    </row>
    <row r="323" spans="2:18">
      <c r="B323" s="95" t="s">
        <v>804</v>
      </c>
      <c r="C323" s="95" t="s">
        <v>805</v>
      </c>
      <c r="D323" s="93" t="s">
        <v>93</v>
      </c>
      <c r="E323" s="101" t="s">
        <v>923</v>
      </c>
      <c r="F323" s="94" t="s">
        <v>919</v>
      </c>
      <c r="G323" s="94" t="s">
        <v>918</v>
      </c>
      <c r="H323" s="95" t="s">
        <v>925</v>
      </c>
      <c r="I323" s="97"/>
      <c r="J323" s="97"/>
      <c r="K323" s="98"/>
      <c r="L323" s="98"/>
      <c r="M323" s="99">
        <v>5.05</v>
      </c>
      <c r="N323" s="99">
        <v>0.215</v>
      </c>
      <c r="O323" s="99">
        <v>0.21</v>
      </c>
      <c r="P323" s="99">
        <f t="shared" si="13"/>
        <v>0.22800749999999997</v>
      </c>
      <c r="Q323" s="100">
        <v>52</v>
      </c>
      <c r="R323" s="100">
        <v>58.7</v>
      </c>
    </row>
    <row r="324" spans="2:18">
      <c r="B324" s="95" t="s">
        <v>826</v>
      </c>
      <c r="C324" s="95" t="s">
        <v>827</v>
      </c>
      <c r="D324" s="93" t="s">
        <v>93</v>
      </c>
      <c r="E324" s="101" t="s">
        <v>838</v>
      </c>
      <c r="F324" s="94" t="s">
        <v>879</v>
      </c>
      <c r="G324" s="96" t="s">
        <v>840</v>
      </c>
      <c r="H324" s="95" t="s">
        <v>905</v>
      </c>
      <c r="I324" s="97"/>
      <c r="J324" s="97"/>
      <c r="K324" s="98"/>
      <c r="L324" s="98"/>
      <c r="M324" s="99">
        <v>3.2330000000000001</v>
      </c>
      <c r="N324" s="99">
        <v>0.21</v>
      </c>
      <c r="O324" s="99">
        <v>0.21</v>
      </c>
      <c r="P324" s="99">
        <f t="shared" si="13"/>
        <v>0.14257529999999999</v>
      </c>
      <c r="Q324" s="100">
        <v>17.7</v>
      </c>
      <c r="R324" s="100">
        <v>22</v>
      </c>
    </row>
    <row r="325" spans="2:18">
      <c r="B325" s="95" t="s">
        <v>826</v>
      </c>
      <c r="C325" s="95" t="s">
        <v>828</v>
      </c>
      <c r="D325" s="93" t="s">
        <v>93</v>
      </c>
      <c r="E325" s="101" t="s">
        <v>841</v>
      </c>
      <c r="F325" s="94" t="s">
        <v>880</v>
      </c>
      <c r="G325" s="96" t="s">
        <v>843</v>
      </c>
      <c r="H325" s="95" t="s">
        <v>906</v>
      </c>
      <c r="I325" s="97"/>
      <c r="J325" s="97"/>
      <c r="K325" s="98"/>
      <c r="L325" s="98"/>
      <c r="M325" s="99">
        <v>3.45</v>
      </c>
      <c r="N325" s="99">
        <v>0.21</v>
      </c>
      <c r="O325" s="99">
        <v>0.21</v>
      </c>
      <c r="P325" s="99">
        <f t="shared" si="13"/>
        <v>0.15214499999999997</v>
      </c>
      <c r="Q325" s="100">
        <v>19.600000000000001</v>
      </c>
      <c r="R325" s="100">
        <v>24.5</v>
      </c>
    </row>
    <row r="326" spans="2:18">
      <c r="B326" s="95" t="s">
        <v>826</v>
      </c>
      <c r="C326" s="95" t="s">
        <v>829</v>
      </c>
      <c r="D326" s="93" t="s">
        <v>93</v>
      </c>
      <c r="E326" s="101" t="s">
        <v>844</v>
      </c>
      <c r="F326" s="94" t="s">
        <v>881</v>
      </c>
      <c r="G326" s="96" t="s">
        <v>846</v>
      </c>
      <c r="H326" s="95" t="s">
        <v>907</v>
      </c>
      <c r="I326" s="97"/>
      <c r="J326" s="97"/>
      <c r="K326" s="98"/>
      <c r="L326" s="98"/>
      <c r="M326" s="99">
        <v>3.6</v>
      </c>
      <c r="N326" s="99">
        <v>0.21</v>
      </c>
      <c r="O326" s="99">
        <v>0.21</v>
      </c>
      <c r="P326" s="99">
        <f t="shared" si="13"/>
        <v>0.15875999999999998</v>
      </c>
      <c r="Q326" s="100">
        <v>21.5</v>
      </c>
      <c r="R326" s="100">
        <v>26.5</v>
      </c>
    </row>
    <row r="327" spans="2:18">
      <c r="B327" s="95" t="s">
        <v>826</v>
      </c>
      <c r="C327" s="95" t="s">
        <v>830</v>
      </c>
      <c r="D327" s="93" t="s">
        <v>93</v>
      </c>
      <c r="E327" s="101" t="s">
        <v>847</v>
      </c>
      <c r="F327" s="94" t="s">
        <v>882</v>
      </c>
      <c r="G327" s="96" t="s">
        <v>849</v>
      </c>
      <c r="H327" s="95" t="s">
        <v>908</v>
      </c>
      <c r="I327" s="97"/>
      <c r="J327" s="97"/>
      <c r="K327" s="98"/>
      <c r="L327" s="98"/>
      <c r="M327" s="99">
        <v>3.76</v>
      </c>
      <c r="N327" s="99">
        <v>0.21</v>
      </c>
      <c r="O327" s="99">
        <v>0.21</v>
      </c>
      <c r="P327" s="99">
        <f t="shared" si="13"/>
        <v>0.16581599999999996</v>
      </c>
      <c r="Q327" s="100">
        <v>26</v>
      </c>
      <c r="R327" s="100">
        <v>31.5</v>
      </c>
    </row>
    <row r="328" spans="2:18">
      <c r="B328" s="95" t="s">
        <v>826</v>
      </c>
      <c r="C328" s="95" t="s">
        <v>831</v>
      </c>
      <c r="D328" s="93" t="s">
        <v>93</v>
      </c>
      <c r="E328" s="101" t="s">
        <v>850</v>
      </c>
      <c r="F328" s="94" t="s">
        <v>883</v>
      </c>
      <c r="G328" s="96" t="s">
        <v>884</v>
      </c>
      <c r="H328" s="95" t="s">
        <v>909</v>
      </c>
      <c r="I328" s="97"/>
      <c r="J328" s="97"/>
      <c r="K328" s="98"/>
      <c r="L328" s="98"/>
      <c r="M328" s="99">
        <v>4.0229999999999997</v>
      </c>
      <c r="N328" s="99">
        <v>0.21</v>
      </c>
      <c r="O328" s="99">
        <v>0.21</v>
      </c>
      <c r="P328" s="99">
        <f t="shared" si="13"/>
        <v>0.17741429999999997</v>
      </c>
      <c r="Q328" s="100">
        <v>38.799999999999997</v>
      </c>
      <c r="R328" s="100">
        <v>46</v>
      </c>
    </row>
    <row r="329" spans="2:18">
      <c r="B329" s="95" t="s">
        <v>826</v>
      </c>
      <c r="C329" s="95" t="s">
        <v>832</v>
      </c>
      <c r="D329" s="93" t="s">
        <v>93</v>
      </c>
      <c r="E329" s="101" t="s">
        <v>853</v>
      </c>
      <c r="F329" s="94" t="s">
        <v>885</v>
      </c>
      <c r="G329" s="96" t="s">
        <v>855</v>
      </c>
      <c r="H329" s="95" t="s">
        <v>910</v>
      </c>
      <c r="I329" s="97"/>
      <c r="J329" s="97"/>
      <c r="K329" s="98"/>
      <c r="L329" s="98"/>
      <c r="M329" s="99">
        <v>4.3499999999999996</v>
      </c>
      <c r="N329" s="99">
        <v>0.24</v>
      </c>
      <c r="O329" s="99">
        <v>0.28000000000000003</v>
      </c>
      <c r="P329" s="99">
        <f t="shared" si="13"/>
        <v>0.29232000000000002</v>
      </c>
      <c r="Q329" s="100">
        <v>42.5</v>
      </c>
      <c r="R329" s="100">
        <v>48.5</v>
      </c>
    </row>
    <row r="330" spans="2:18">
      <c r="B330" s="105" t="s">
        <v>826</v>
      </c>
      <c r="C330" s="105" t="s">
        <v>806</v>
      </c>
      <c r="D330" s="104" t="s">
        <v>93</v>
      </c>
      <c r="E330" s="117" t="s">
        <v>856</v>
      </c>
      <c r="F330" s="106" t="s">
        <v>924</v>
      </c>
      <c r="G330" s="103" t="s">
        <v>857</v>
      </c>
      <c r="H330" s="105" t="s">
        <v>911</v>
      </c>
      <c r="I330" s="102"/>
      <c r="J330" s="102"/>
      <c r="K330" s="105"/>
      <c r="L330" s="105"/>
      <c r="M330" s="107">
        <v>4.8</v>
      </c>
      <c r="N330" s="107">
        <v>0.24</v>
      </c>
      <c r="O330" s="107">
        <v>0.28000000000000003</v>
      </c>
      <c r="P330" s="107">
        <f t="shared" si="13"/>
        <v>0.32256000000000001</v>
      </c>
      <c r="Q330" s="108">
        <v>44.5</v>
      </c>
      <c r="R330" s="108">
        <v>50.5</v>
      </c>
    </row>
    <row r="331" spans="2:18" ht="15">
      <c r="B331" s="109" t="s">
        <v>807</v>
      </c>
      <c r="C331" s="109" t="s">
        <v>808</v>
      </c>
      <c r="D331" s="132"/>
      <c r="E331" s="133"/>
      <c r="F331" s="133"/>
      <c r="G331" s="133"/>
      <c r="H331" s="109" t="s">
        <v>809</v>
      </c>
      <c r="I331" s="110"/>
      <c r="J331" s="110"/>
      <c r="K331" s="109"/>
      <c r="L331" s="111"/>
      <c r="M331" s="112"/>
      <c r="N331" s="112">
        <v>0.24</v>
      </c>
      <c r="O331" s="112">
        <v>0.28000000000000003</v>
      </c>
      <c r="P331" s="112"/>
      <c r="Q331" s="113"/>
      <c r="R331" s="113"/>
    </row>
    <row r="332" spans="2:18">
      <c r="E332" s="1"/>
      <c r="F332" s="1"/>
      <c r="I332" s="1"/>
      <c r="J332" s="1"/>
      <c r="K332" s="1"/>
      <c r="L332" s="1"/>
      <c r="M332" s="1"/>
      <c r="N332" s="1"/>
    </row>
    <row r="333" spans="2:18">
      <c r="E333" s="1"/>
      <c r="F333" s="1"/>
      <c r="I333" s="1"/>
      <c r="J333" s="1"/>
      <c r="K333" s="1"/>
      <c r="L333" s="1"/>
      <c r="M333" s="1"/>
      <c r="N333" s="1"/>
    </row>
    <row r="334" spans="2:18">
      <c r="E334" s="1"/>
      <c r="F334" s="1"/>
      <c r="I334" s="1"/>
      <c r="J334" s="1"/>
      <c r="K334" s="1"/>
      <c r="L334" s="1"/>
      <c r="M334" s="1"/>
      <c r="N334" s="1"/>
    </row>
    <row r="335" spans="2:18">
      <c r="E335" s="1"/>
      <c r="F335" s="1"/>
      <c r="I335" s="1"/>
      <c r="J335" s="1"/>
      <c r="K335" s="1"/>
      <c r="L335" s="1"/>
      <c r="M335" s="1"/>
      <c r="N335" s="1"/>
    </row>
    <row r="336" spans="2:18">
      <c r="E336" s="1"/>
      <c r="F336" s="1"/>
      <c r="I336" s="1"/>
      <c r="J336" s="1"/>
      <c r="K336" s="1"/>
      <c r="L336" s="1"/>
      <c r="M336" s="1"/>
      <c r="N336" s="1"/>
    </row>
    <row r="337" spans="5:14">
      <c r="E337" s="1"/>
      <c r="F337" s="1"/>
      <c r="I337" s="1"/>
      <c r="J337" s="1"/>
      <c r="K337" s="1"/>
      <c r="L337" s="1"/>
      <c r="M337" s="1"/>
      <c r="N337" s="1"/>
    </row>
    <row r="338" spans="5:14">
      <c r="E338" s="1"/>
      <c r="F338" s="1"/>
      <c r="I338" s="1"/>
      <c r="J338" s="1"/>
      <c r="K338" s="1"/>
      <c r="L338" s="1"/>
      <c r="M338" s="1"/>
      <c r="N338" s="1"/>
    </row>
    <row r="339" spans="5:14">
      <c r="E339" s="1"/>
      <c r="F339" s="1"/>
      <c r="I339" s="1"/>
      <c r="J339" s="1"/>
      <c r="K339" s="1"/>
      <c r="L339" s="1"/>
      <c r="M339" s="1"/>
      <c r="N339" s="1"/>
    </row>
    <row r="340" spans="5:14">
      <c r="E340" s="1"/>
      <c r="F340" s="1"/>
      <c r="I340" s="1"/>
      <c r="J340" s="1"/>
      <c r="K340" s="1"/>
      <c r="L340" s="1"/>
      <c r="M340" s="1"/>
      <c r="N340" s="1"/>
    </row>
    <row r="341" spans="5:14">
      <c r="E341" s="1"/>
      <c r="F341" s="1"/>
      <c r="I341" s="1"/>
      <c r="J341" s="1"/>
      <c r="K341" s="1"/>
      <c r="L341" s="1"/>
      <c r="M341" s="1"/>
      <c r="N341" s="1"/>
    </row>
    <row r="342" spans="5:14">
      <c r="E342" s="1"/>
      <c r="F342" s="1"/>
      <c r="I342" s="1"/>
      <c r="J342" s="1"/>
      <c r="K342" s="1"/>
      <c r="L342" s="1"/>
      <c r="M342" s="1"/>
      <c r="N342" s="1"/>
    </row>
    <row r="343" spans="5:14">
      <c r="E343" s="1"/>
      <c r="F343" s="1"/>
      <c r="I343" s="1"/>
      <c r="J343" s="1"/>
      <c r="K343" s="1"/>
      <c r="L343" s="1"/>
      <c r="M343" s="1"/>
      <c r="N343" s="1"/>
    </row>
  </sheetData>
  <protectedRanges>
    <protectedRange sqref="I295 I297:I298 I300 I302:I303" name="区域1_9_1_1"/>
    <protectedRange sqref="I231 I233:I239 I249:I255 I241:I247" name="区域1_9_1_1_1"/>
  </protectedRanges>
  <mergeCells count="2">
    <mergeCell ref="H306:L306"/>
    <mergeCell ref="D331:G331"/>
  </mergeCells>
  <phoneticPr fontId="3" type="noConversion"/>
  <dataValidations count="1">
    <dataValidation type="whole" allowBlank="1" showInputMessage="1" showErrorMessage="1" sqref="WVL186 WLP186 WBT186 VRX186 VIB186 UYF186 UOJ186 UEN186 TUR186 TKV186 TAZ186 SRD186 SHH186 RXL186 RNP186 RDT186 QTX186 QKB186 QAF186 PQJ186 PGN186 OWR186 OMV186 OCZ186 NTD186 NJH186 MZL186 MPP186 MFT186 LVX186 LMB186 LCF186 KSJ186 KIN186 JYR186 JOV186 JEZ186 IVD186 ILH186 IBL186 HRP186 HHT186 GXX186 GOB186 GEF186 FUJ186 FKN186 FAR186 EQV186 EGZ186 DXD186 DNH186 DDL186 CTP186 CJT186 BZX186 BQB186 BGF186 AWJ186 AMN186 ACR186 SV186 IZ186 WVL188:WVL192 WLP188:WLP192 WBT188:WBT192 VRX188:VRX192 VIB188:VIB192 UYF188:UYF192 UOJ188:UOJ192 UEN188:UEN192 TUR188:TUR192 TKV188:TKV192 TAZ188:TAZ192 SRD188:SRD192 SHH188:SHH192 RXL188:RXL192 RNP188:RNP192 RDT188:RDT192 QTX188:QTX192 QKB188:QKB192 QAF188:QAF192 PQJ188:PQJ192 PGN188:PGN192 OWR188:OWR192 OMV188:OMV192 OCZ188:OCZ192 NTD188:NTD192 NJH188:NJH192 MZL188:MZL192 MPP188:MPP192 MFT188:MFT192 LVX188:LVX192 LMB188:LMB192 LCF188:LCF192 KSJ188:KSJ192 KIN188:KIN192 JYR188:JYR192 JOV188:JOV192 JEZ188:JEZ192 IVD188:IVD192 ILH188:ILH192 IBL188:IBL192 HRP188:HRP192 HHT188:HHT192 GXX188:GXX192 GOB188:GOB192 GEF188:GEF192 FUJ188:FUJ192 FKN188:FKN192 FAR188:FAR192 EQV188:EQV192 EGZ188:EGZ192 DXD188:DXD192 DNH188:DNH192 DDL188:DDL192 CTP188:CTP192 CJT188:CJT192 BZX188:BZX192 BQB188:BQB192 BGF188:BGF192 AWJ188:AWJ192 AMN188:AMN192 ACR188:ACR192 SV188:SV192 IZ188:IZ192 SV194:SV199 ACR194:ACR199 AMN194:AMN199 AWJ194:AWJ199 BGF194:BGF199 BQB194:BQB199 BZX194:BZX199 CJT194:CJT199 CTP194:CTP199 DDL194:DDL199 DNH194:DNH199 DXD194:DXD199 EGZ194:EGZ199 EQV194:EQV199 FAR194:FAR199 FKN194:FKN199 FUJ194:FUJ199 GEF194:GEF199 GOB194:GOB199 GXX194:GXX199 HHT194:HHT199 HRP194:HRP199 IBL194:IBL199 ILH194:ILH199 IVD194:IVD199 JEZ194:JEZ199 JOV194:JOV199 JYR194:JYR199 KIN194:KIN199 KSJ194:KSJ199 LCF194:LCF199 LMB194:LMB199 LVX194:LVX199 MFT194:MFT199 MPP194:MPP199 MZL194:MZL199 NJH194:NJH199 NTD194:NTD199 OCZ194:OCZ199 OMV194:OMV199 OWR194:OWR199 PGN194:PGN199 PQJ194:PQJ199 QAF194:QAF199 QKB194:QKB199 QTX194:QTX199 RDT194:RDT199 RNP194:RNP199 RXL194:RXL199 SHH194:SHH199 SRD194:SRD199 TAZ194:TAZ199 TKV194:TKV199 TUR194:TUR199 UEN194:UEN199 UOJ194:UOJ199 UYF194:UYF199 VIB194:VIB199 VRX194:VRX199 WBT194:WBT199 WLP194:WLP199 WVL194:WVL199 IZ194:IZ199 IZ201 SV201 ACR201 AMN201 AWJ201 BGF201 BQB201 BZX201 CJT201 CTP201 DDL201 DNH201 DXD201 EGZ201 EQV201 FAR201 FKN201 FUJ201 GEF201 GOB201 GXX201 HHT201 HRP201 IBL201 ILH201 IVD201 JEZ201 JOV201 JYR201 KIN201 KSJ201 LCF201 LMB201 LVX201 MFT201 MPP201 MZL201 NJH201 NTD201 OCZ201 OMV201 OWR201 PGN201 PQJ201 QAF201 QKB201 QTX201 RDT201 RNP201 RXL201 SHH201 SRD201 TAZ201 TKV201 TUR201 UEN201 UOJ201 UYF201 VIB201 VRX201 WBT201 WLP201 WVL201 IZ205:IZ211 SV205:SV211 ACR205:ACR211 AMN205:AMN211 AWJ205:AWJ211 BGF205:BGF211 BQB205:BQB211 BZX205:BZX211 CJT205:CJT211 CTP205:CTP211 DDL205:DDL211 DNH205:DNH211 DXD205:DXD211 EGZ205:EGZ211 EQV205:EQV211 FAR205:FAR211 FKN205:FKN211 FUJ205:FUJ211 GEF205:GEF211 GOB205:GOB211 GXX205:GXX211 HHT205:HHT211 HRP205:HRP211 IBL205:IBL211 ILH205:ILH211 IVD205:IVD211 JEZ205:JEZ211 JOV205:JOV211 JYR205:JYR211 KIN205:KIN211 KSJ205:KSJ211 LCF205:LCF211 LMB205:LMB211 LVX205:LVX211 MFT205:MFT211 MPP205:MPP211 MZL205:MZL211 NJH205:NJH211 NTD205:NTD211 OCZ205:OCZ211 OMV205:OMV211 OWR205:OWR211 PGN205:PGN211 PQJ205:PQJ211 QAF205:QAF211 QKB205:QKB211 QTX205:QTX211 RDT205:RDT211 RNP205:RNP211 RXL205:RXL211 SHH205:SHH211 SRD205:SRD211 TAZ205:TAZ211 TKV205:TKV211 TUR205:TUR211 UEN205:UEN211 UOJ205:UOJ211 UYF205:UYF211 VIB205:VIB211 VRX205:VRX211 WBT205:WBT211 WLP205:WLP211 WVL205:WVL211 WVL214:WVL220 IZ214:IZ220 SV214:SV220 ACR214:ACR220 AMN214:AMN220 AWJ214:AWJ220 BGF214:BGF220 BQB214:BQB220 BZX214:BZX220 CJT214:CJT220 CTP214:CTP220 DDL214:DDL220 DNH214:DNH220 DXD214:DXD220 EGZ214:EGZ220 EQV214:EQV220 FAR214:FAR220 FKN214:FKN220 FUJ214:FUJ220 GEF214:GEF220 GOB214:GOB220 GXX214:GXX220 HHT214:HHT220 HRP214:HRP220 IBL214:IBL220 ILH214:ILH220 IVD214:IVD220 JEZ214:JEZ220 JOV214:JOV220 JYR214:JYR220 KIN214:KIN220 KSJ214:KSJ220 LCF214:LCF220 LMB214:LMB220 LVX214:LVX220 MFT214:MFT220 MPP214:MPP220 MZL214:MZL220 NJH214:NJH220 NTD214:NTD220 OCZ214:OCZ220 OMV214:OMV220 OWR214:OWR220 PGN214:PGN220 PQJ214:PQJ220 QAF214:QAF220 QKB214:QKB220 QTX214:QTX220 RDT214:RDT220 RNP214:RNP220 RXL214:RXL220 SHH214:SHH220 SRD214:SRD220 TAZ214:TAZ220 TKV214:TKV220 TUR214:TUR220 UEN214:UEN220 UOJ214:UOJ220 UYF214:UYF220 VIB214:VIB220 VRX214:VRX220 WBT214:WBT220 WLP214:WLP220 IZ232 SV232 ACR232 AMN232 AWJ232 BGF232 BQB232 BZX232 CJT232 CTP232 DDL232 DNH232 DXD232 EGZ232 EQV232 FAR232 FKN232 FUJ232 GEF232 GOB232 GXX232 HHT232 HRP232 IBL232 ILH232 IVD232 JEZ232 JOV232 JYR232 KIN232 KSJ232 LCF232 LMB232 LVX232 MFT232 MPP232 MZL232 NJH232 NTD232 OCZ232 OMV232 OWR232 PGN232 PQJ232 QAF232 QKB232 QTX232 RDT232 RNP232 RXL232 SHH232 SRD232 TAZ232 TKV232 TUR232 UEN232 UOJ232 UYF232 VIB232 VRX232 WBT232 WLP232 WVL232 IX236:IX242 ST236:ST242 ACP236:ACP242 AML236:AML242 AWH236:AWH242 BGD236:BGD242 BPZ236:BPZ242 BZV236:BZV242 CJR236:CJR242 CTN236:CTN242 DDJ236:DDJ242 DNF236:DNF242 DXB236:DXB242 EGX236:EGX242 EQT236:EQT242 FAP236:FAP242 FKL236:FKL242 FUH236:FUH242 GED236:GED242 GNZ236:GNZ242 GXV236:GXV242 HHR236:HHR242 HRN236:HRN242 IBJ236:IBJ242 ILF236:ILF242 IVB236:IVB242 JEX236:JEX242 JOT236:JOT242 JYP236:JYP242 KIL236:KIL242 KSH236:KSH242 LCD236:LCD242 LLZ236:LLZ242 LVV236:LVV242 MFR236:MFR242 MPN236:MPN242 MZJ236:MZJ242 NJF236:NJF242 NTB236:NTB242 OCX236:OCX242 OMT236:OMT242 OWP236:OWP242 PGL236:PGL242 PQH236:PQH242 QAD236:QAD242 QJZ236:QJZ242 QTV236:QTV242 RDR236:RDR242 RNN236:RNN242 RXJ236:RXJ242 SHF236:SHF242 SRB236:SRB242 TAX236:TAX242 TKT236:TKT242 TUP236:TUP242 UEL236:UEL242 UOH236:UOH242 UYD236:UYD242 VHZ236:VHZ242 VRV236:VRV242 WBR236:WBR242 WLN236:WLN242 WVJ236:WVJ242 WVJ245:WVJ250 IX245:IX250 ST245:ST250 ACP245:ACP250 AML245:AML250 AWH245:AWH250 BGD245:BGD250 BPZ245:BPZ250 BZV245:BZV250 CJR245:CJR250 CTN245:CTN250 DDJ245:DDJ250 DNF245:DNF250 DXB245:DXB250 EGX245:EGX250 EQT245:EQT250 FAP245:FAP250 FKL245:FKL250 FUH245:FUH250 GED245:GED250 GNZ245:GNZ250 GXV245:GXV250 HHR245:HHR250 HRN245:HRN250 IBJ245:IBJ250 ILF245:ILF250 IVB245:IVB250 JEX245:JEX250 JOT245:JOT250 JYP245:JYP250 KIL245:KIL250 KSH245:KSH250 LCD245:LCD250 LLZ245:LLZ250 LVV245:LVV250 MFR245:MFR250 MPN245:MPN250 MZJ245:MZJ250 NJF245:NJF250 NTB245:NTB250 OCX245:OCX250 OMT245:OMT250 OWP245:OWP250 PGL245:PGL250 PQH245:PQH250 QAD245:QAD250 QJZ245:QJZ250 QTV245:QTV250 RDR245:RDR250 RNN245:RNN250 RXJ245:RXJ250 SHF245:SHF250 SRB245:SRB250 TAX245:TAX250 TKT245:TKT250 TUP245:TUP250 UEL245:UEL250 UOH245:UOH250 UYD245:UYD250 VHZ245:VHZ250 VRV245:VRV250 WBR245:WBR250 WLN245:WLN250 IZ253 SV253 ACR253 AMN253 AWJ253 BGF253 BQB253 BZX253 CJT253 CTP253 DDL253 DNH253 DXD253 EGZ253 EQV253 FAR253 FKN253 FUJ253 GEF253 GOB253 GXX253 HHT253 HRP253 IBL253 ILH253 IVD253 JEZ253 JOV253 JYR253 KIN253 KSJ253 LCF253 LMB253 LVX253 MFT253 MPP253 MZL253 NJH253 NTD253 OCZ253 OMV253 OWR253 PGN253 PQJ253 QAF253 QKB253 QTX253 RDT253 RNP253 RXL253 SHH253 SRD253 TAZ253 TKV253 TUR253 UEN253 UOJ253 UYF253 VIB253 VRX253 WBT253 WLP253 WVL253 WBT222:WBT230 WLP222:WLP230 WVL222:WVL230 IZ222:IZ230 SV222:SV230 ACR222:ACR230 AMN222:AMN230 AWJ222:AWJ230 BGF222:BGF230 BQB222:BQB230 BZX222:BZX230 CJT222:CJT230 CTP222:CTP230 DDL222:DDL230 DNH222:DNH230 DXD222:DXD230 EGZ222:EGZ230 EQV222:EQV230 FAR222:FAR230 FKN222:FKN230 FUJ222:FUJ230 GEF222:GEF230 GOB222:GOB230 GXX222:GXX230 HHT222:HHT230 HRP222:HRP230 IBL222:IBL230 ILH222:ILH230 IVD222:IVD230 JEZ222:JEZ230 JOV222:JOV230 JYR222:JYR230 KIN222:KIN230 KSJ222:KSJ230 LCF222:LCF230 LMB222:LMB230 LVX222:LVX230 MFT222:MFT230 MPP222:MPP230 MZL222:MZL230 NJH222:NJH230 NTD222:NTD230 OCZ222:OCZ230 OMV222:OMV230 OWR222:OWR230 PGN222:PGN230 PQJ222:PQJ230 QAF222:QAF230 QKB222:QKB230 QTX222:QTX230 RDT222:RDT230 RNP222:RNP230 RXL222:RXL230 SHH222:SHH230 SRD222:SRD230 TAZ222:TAZ230 TKV222:TKV230 TUR222:TUR230 UEN222:UEN230 UOJ222:UOJ230 UYF222:UYF230 VIB222:VIB230 VRX222:VRX230 I295 I300 I297:I298 I302:I303 I231 I241:I247 I233:I239 I249:I255">
      <formula1>1</formula1>
      <formula2>10000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Обновленные типы экранов VS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Редькина</dc:creator>
  <cp:lastModifiedBy>Ксения Редькина</cp:lastModifiedBy>
  <cp:lastPrinted>2020-11-16T07:12:23Z</cp:lastPrinted>
  <dcterms:created xsi:type="dcterms:W3CDTF">2020-11-13T06:07:43Z</dcterms:created>
  <dcterms:modified xsi:type="dcterms:W3CDTF">2023-07-13T08:45:46Z</dcterms:modified>
</cp:coreProperties>
</file>